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orisnik\Documents\2025\III. izmjena\"/>
    </mc:Choice>
  </mc:AlternateContent>
  <xr:revisionPtr revIDLastSave="0" documentId="13_ncr:1_{3AE48933-9BC7-412D-B298-CDCBEFBA00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1" r:id="rId1"/>
    <sheet name=" Račun prihoda i rashoda" sheetId="3" r:id="rId2"/>
    <sheet name="Račun financiranja" sheetId="10" r:id="rId3"/>
    <sheet name="POSEBNI DIO" sheetId="7" r:id="rId4"/>
  </sheets>
  <definedNames>
    <definedName name="_xlnm.Print_Titles" localSheetId="3">'POSEBNI DIO'!$192:$192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3" l="1"/>
  <c r="F74" i="3" s="1"/>
  <c r="F84" i="3"/>
  <c r="F86" i="3"/>
  <c r="F91" i="3"/>
  <c r="H24" i="3"/>
  <c r="H23" i="3"/>
  <c r="H22" i="3" s="1"/>
  <c r="E216" i="7"/>
  <c r="E214" i="7"/>
  <c r="E213" i="7"/>
  <c r="E211" i="7"/>
  <c r="E206" i="7"/>
  <c r="E204" i="7"/>
  <c r="E203" i="7"/>
  <c r="E201" i="7"/>
  <c r="E199" i="7"/>
  <c r="E194" i="7"/>
  <c r="E192" i="7"/>
  <c r="E191" i="7"/>
  <c r="E190" i="7"/>
  <c r="E188" i="7"/>
  <c r="E187" i="7"/>
  <c r="E181" i="7"/>
  <c r="E178" i="7"/>
  <c r="E176" i="7"/>
  <c r="E172" i="7"/>
  <c r="E170" i="7"/>
  <c r="E169" i="7"/>
  <c r="E168" i="7"/>
  <c r="E167" i="7"/>
  <c r="E166" i="7"/>
  <c r="E165" i="7"/>
  <c r="E163" i="7"/>
  <c r="E162" i="7"/>
  <c r="E161" i="7"/>
  <c r="E160" i="7"/>
  <c r="E158" i="7"/>
  <c r="E157" i="7"/>
  <c r="E156" i="7"/>
  <c r="E155" i="7"/>
  <c r="E152" i="7"/>
  <c r="E150" i="7"/>
  <c r="E148" i="7"/>
  <c r="E143" i="7"/>
  <c r="E140" i="7"/>
  <c r="E138" i="7"/>
  <c r="E136" i="7"/>
  <c r="E132" i="7"/>
  <c r="E131" i="7"/>
  <c r="E128" i="7"/>
  <c r="E127" i="7"/>
  <c r="E126" i="7"/>
  <c r="E124" i="7"/>
  <c r="E123" i="7"/>
  <c r="E122" i="7"/>
  <c r="E121" i="7"/>
  <c r="E119" i="7"/>
  <c r="E116" i="7"/>
  <c r="E114" i="7"/>
  <c r="E109" i="7"/>
  <c r="E106" i="7"/>
  <c r="E102" i="7"/>
  <c r="E101" i="7"/>
  <c r="E100" i="7"/>
  <c r="E99" i="7"/>
  <c r="E98" i="7"/>
  <c r="E96" i="7"/>
  <c r="E95" i="7"/>
  <c r="E93" i="7"/>
  <c r="E90" i="7"/>
  <c r="E85" i="7"/>
  <c r="E82" i="7"/>
  <c r="E81" i="7"/>
  <c r="E80" i="7"/>
  <c r="E78" i="7"/>
  <c r="E77" i="7"/>
  <c r="E76" i="7"/>
  <c r="E74" i="7"/>
  <c r="E73" i="7"/>
  <c r="E72" i="7"/>
  <c r="E71" i="7"/>
  <c r="E69" i="7"/>
  <c r="E68" i="7"/>
  <c r="E67" i="7"/>
  <c r="E66" i="7"/>
  <c r="E61" i="7"/>
  <c r="E58" i="7"/>
  <c r="E56" i="7"/>
  <c r="E54" i="7"/>
  <c r="E50" i="7"/>
  <c r="E47" i="7"/>
  <c r="E46" i="7"/>
  <c r="E45" i="7"/>
  <c r="E44" i="7"/>
  <c r="E43" i="7"/>
  <c r="E41" i="7"/>
  <c r="E40" i="7"/>
  <c r="E39" i="7"/>
  <c r="E38" i="7"/>
  <c r="E37" i="7"/>
  <c r="E36" i="7"/>
  <c r="E35" i="7"/>
  <c r="E34" i="7"/>
  <c r="E32" i="7"/>
  <c r="E31" i="7"/>
  <c r="E30" i="7"/>
  <c r="E29" i="7"/>
  <c r="E28" i="7"/>
  <c r="E26" i="7"/>
  <c r="E25" i="7"/>
  <c r="E24" i="7"/>
  <c r="E23" i="7"/>
  <c r="E20" i="7"/>
  <c r="E18" i="7"/>
  <c r="E16" i="7"/>
  <c r="E11" i="7"/>
  <c r="D120" i="7"/>
  <c r="E120" i="7" s="1"/>
  <c r="H50" i="3"/>
  <c r="H44" i="3"/>
  <c r="G65" i="3" l="1"/>
  <c r="G69" i="3"/>
  <c r="G70" i="3"/>
  <c r="G54" i="3"/>
  <c r="G61" i="3"/>
  <c r="G40" i="3"/>
  <c r="G84" i="3"/>
  <c r="G83" i="3" s="1"/>
  <c r="G91" i="3"/>
  <c r="G88" i="3"/>
  <c r="G87" i="3" s="1"/>
  <c r="G80" i="3"/>
  <c r="H80" i="3" s="1"/>
  <c r="G76" i="3"/>
  <c r="H76" i="3" s="1"/>
  <c r="D84" i="7"/>
  <c r="E84" i="7" s="1"/>
  <c r="F117" i="3"/>
  <c r="F121" i="3"/>
  <c r="F119" i="3"/>
  <c r="G41" i="3"/>
  <c r="G43" i="3"/>
  <c r="G45" i="3"/>
  <c r="G48" i="3"/>
  <c r="G64" i="3"/>
  <c r="F46" i="3"/>
  <c r="F42" i="3"/>
  <c r="H42" i="3" s="1"/>
  <c r="G78" i="3" l="1"/>
  <c r="G77" i="3" s="1"/>
  <c r="G53" i="3"/>
  <c r="G75" i="3"/>
  <c r="H75" i="3" s="1"/>
  <c r="D83" i="7"/>
  <c r="G68" i="3"/>
  <c r="G59" i="3"/>
  <c r="H21" i="3"/>
  <c r="H17" i="3" s="1"/>
  <c r="G86" i="3"/>
  <c r="G85" i="3" s="1"/>
  <c r="G82" i="3" s="1"/>
  <c r="G90" i="3"/>
  <c r="H128" i="3"/>
  <c r="H119" i="3"/>
  <c r="H117" i="3"/>
  <c r="H121" i="3"/>
  <c r="F54" i="3"/>
  <c r="H54" i="3" s="1"/>
  <c r="D15" i="7"/>
  <c r="D17" i="7"/>
  <c r="E17" i="7" s="1"/>
  <c r="D19" i="7"/>
  <c r="E19" i="7" s="1"/>
  <c r="D22" i="7"/>
  <c r="E22" i="7" s="1"/>
  <c r="D27" i="7"/>
  <c r="E27" i="7" s="1"/>
  <c r="D33" i="7"/>
  <c r="E33" i="7" s="1"/>
  <c r="D42" i="7"/>
  <c r="E42" i="7" s="1"/>
  <c r="D49" i="7"/>
  <c r="E49" i="7" s="1"/>
  <c r="D48" i="7"/>
  <c r="E48" i="7" s="1"/>
  <c r="D53" i="7"/>
  <c r="E53" i="7" s="1"/>
  <c r="D55" i="7"/>
  <c r="E55" i="7" s="1"/>
  <c r="D57" i="7"/>
  <c r="E57" i="7" s="1"/>
  <c r="D60" i="7"/>
  <c r="D65" i="7"/>
  <c r="E65" i="7" s="1"/>
  <c r="D70" i="7"/>
  <c r="E70" i="7" s="1"/>
  <c r="D75" i="7"/>
  <c r="E75" i="7" s="1"/>
  <c r="D79" i="7"/>
  <c r="E79" i="7" s="1"/>
  <c r="D89" i="7"/>
  <c r="D92" i="7"/>
  <c r="E92" i="7" s="1"/>
  <c r="D94" i="7"/>
  <c r="E94" i="7" s="1"/>
  <c r="D97" i="7"/>
  <c r="E97" i="7" s="1"/>
  <c r="D105" i="7"/>
  <c r="D108" i="7"/>
  <c r="D118" i="7"/>
  <c r="E118" i="7" s="1"/>
  <c r="D115" i="7"/>
  <c r="E115" i="7" s="1"/>
  <c r="D113" i="7"/>
  <c r="E113" i="7" s="1"/>
  <c r="D125" i="7"/>
  <c r="E125" i="7" s="1"/>
  <c r="D130" i="7"/>
  <c r="D135" i="7"/>
  <c r="E135" i="7" s="1"/>
  <c r="D137" i="7"/>
  <c r="E137" i="7" s="1"/>
  <c r="D139" i="7"/>
  <c r="E139" i="7" s="1"/>
  <c r="D142" i="7"/>
  <c r="D147" i="7"/>
  <c r="E147" i="7" s="1"/>
  <c r="D149" i="7"/>
  <c r="E149" i="7" s="1"/>
  <c r="D151" i="7"/>
  <c r="E151" i="7" s="1"/>
  <c r="D154" i="7"/>
  <c r="E154" i="7" s="1"/>
  <c r="D159" i="7"/>
  <c r="E159" i="7" s="1"/>
  <c r="D164" i="7"/>
  <c r="E164" i="7" s="1"/>
  <c r="D171" i="7"/>
  <c r="E171" i="7" s="1"/>
  <c r="D175" i="7"/>
  <c r="E175" i="7" s="1"/>
  <c r="D177" i="7"/>
  <c r="E177" i="7" s="1"/>
  <c r="D180" i="7"/>
  <c r="D186" i="7"/>
  <c r="E186" i="7" s="1"/>
  <c r="D189" i="7"/>
  <c r="E189" i="7" s="1"/>
  <c r="D193" i="7"/>
  <c r="E193" i="7" s="1"/>
  <c r="D198" i="7"/>
  <c r="E198" i="7" s="1"/>
  <c r="D200" i="7"/>
  <c r="E200" i="7" s="1"/>
  <c r="D202" i="7"/>
  <c r="E202" i="7" s="1"/>
  <c r="D205" i="7"/>
  <c r="E205" i="7" s="1"/>
  <c r="D210" i="7"/>
  <c r="E210" i="7" s="1"/>
  <c r="D212" i="7"/>
  <c r="E212" i="7" s="1"/>
  <c r="D215" i="7"/>
  <c r="E215" i="7" s="1"/>
  <c r="F41" i="11"/>
  <c r="G38" i="11" s="1"/>
  <c r="G41" i="11" s="1"/>
  <c r="H38" i="11" s="1"/>
  <c r="H41" i="11" s="1"/>
  <c r="H23" i="11"/>
  <c r="G23" i="11"/>
  <c r="F23" i="11"/>
  <c r="G126" i="3"/>
  <c r="F126" i="3"/>
  <c r="F113" i="3"/>
  <c r="G22" i="3"/>
  <c r="G17" i="3"/>
  <c r="D107" i="7" l="1"/>
  <c r="E107" i="7" s="1"/>
  <c r="E108" i="7"/>
  <c r="D104" i="7"/>
  <c r="E104" i="7" s="1"/>
  <c r="E105" i="7"/>
  <c r="D88" i="7"/>
  <c r="E88" i="7" s="1"/>
  <c r="E89" i="7"/>
  <c r="G47" i="3"/>
  <c r="D179" i="7"/>
  <c r="E179" i="7" s="1"/>
  <c r="E180" i="7"/>
  <c r="D141" i="7"/>
  <c r="E141" i="7" s="1"/>
  <c r="E142" i="7"/>
  <c r="D129" i="7"/>
  <c r="E129" i="7" s="1"/>
  <c r="E130" i="7"/>
  <c r="E83" i="7"/>
  <c r="G74" i="3"/>
  <c r="H74" i="3" s="1"/>
  <c r="D59" i="7"/>
  <c r="E59" i="7" s="1"/>
  <c r="E60" i="7"/>
  <c r="D14" i="7"/>
  <c r="E14" i="7" s="1"/>
  <c r="E15" i="7"/>
  <c r="H126" i="3"/>
  <c r="D91" i="7"/>
  <c r="E91" i="7" s="1"/>
  <c r="H91" i="3"/>
  <c r="H86" i="3"/>
  <c r="H84" i="3"/>
  <c r="G89" i="3"/>
  <c r="G81" i="3" s="1"/>
  <c r="G14" i="11" s="1"/>
  <c r="D21" i="7"/>
  <c r="E21" i="7" s="1"/>
  <c r="D52" i="7"/>
  <c r="E52" i="7" s="1"/>
  <c r="D117" i="7"/>
  <c r="E117" i="7" s="1"/>
  <c r="D64" i="7"/>
  <c r="D197" i="7"/>
  <c r="E197" i="7" s="1"/>
  <c r="D112" i="7"/>
  <c r="E112" i="7" s="1"/>
  <c r="D103" i="7"/>
  <c r="E103" i="7" s="1"/>
  <c r="D146" i="7"/>
  <c r="E146" i="7" s="1"/>
  <c r="D134" i="7"/>
  <c r="D209" i="7"/>
  <c r="E209" i="7" s="1"/>
  <c r="D153" i="7"/>
  <c r="E153" i="7" s="1"/>
  <c r="D185" i="7"/>
  <c r="E185" i="7" s="1"/>
  <c r="D174" i="7"/>
  <c r="E174" i="7" s="1"/>
  <c r="D87" i="7" l="1"/>
  <c r="E87" i="7" s="1"/>
  <c r="D196" i="7"/>
  <c r="E196" i="7" s="1"/>
  <c r="D133" i="7"/>
  <c r="E133" i="7" s="1"/>
  <c r="E134" i="7"/>
  <c r="E64" i="7"/>
  <c r="D63" i="7"/>
  <c r="E63" i="7" s="1"/>
  <c r="D111" i="7"/>
  <c r="E111" i="7" s="1"/>
  <c r="D13" i="7"/>
  <c r="E13" i="7" s="1"/>
  <c r="G39" i="3"/>
  <c r="D208" i="7"/>
  <c r="D51" i="7"/>
  <c r="E51" i="7" s="1"/>
  <c r="D86" i="7"/>
  <c r="E86" i="7" s="1"/>
  <c r="D145" i="7"/>
  <c r="E145" i="7" s="1"/>
  <c r="D173" i="7"/>
  <c r="E173" i="7" s="1"/>
  <c r="D184" i="7"/>
  <c r="E184" i="7" s="1"/>
  <c r="F64" i="3"/>
  <c r="H64" i="3" s="1"/>
  <c r="D207" i="7" l="1"/>
  <c r="E207" i="7" s="1"/>
  <c r="E208" i="7"/>
  <c r="D195" i="7"/>
  <c r="E195" i="7" s="1"/>
  <c r="D12" i="7"/>
  <c r="E12" i="7" s="1"/>
  <c r="G38" i="3"/>
  <c r="G12" i="3"/>
  <c r="D110" i="7"/>
  <c r="E110" i="7" s="1"/>
  <c r="D144" i="7"/>
  <c r="E144" i="7" s="1"/>
  <c r="G32" i="3"/>
  <c r="G31" i="3" s="1"/>
  <c r="G28" i="3" s="1"/>
  <c r="D62" i="7"/>
  <c r="E62" i="7" s="1"/>
  <c r="H12" i="3"/>
  <c r="H13" i="3"/>
  <c r="G13" i="3"/>
  <c r="D183" i="7"/>
  <c r="E183" i="7" s="1"/>
  <c r="F83" i="3"/>
  <c r="H83" i="3" s="1"/>
  <c r="G11" i="3" l="1"/>
  <c r="G10" i="3" s="1"/>
  <c r="G115" i="3"/>
  <c r="H115" i="3" s="1"/>
  <c r="H113" i="3" s="1"/>
  <c r="D10" i="7"/>
  <c r="E10" i="7" s="1"/>
  <c r="H32" i="3"/>
  <c r="H31" i="3" s="1"/>
  <c r="G12" i="11"/>
  <c r="D182" i="7"/>
  <c r="E182" i="7" s="1"/>
  <c r="G27" i="3"/>
  <c r="H30" i="3"/>
  <c r="H11" i="3"/>
  <c r="H10" i="3" s="1"/>
  <c r="F22" i="3"/>
  <c r="H105" i="3" s="1"/>
  <c r="H29" i="3" l="1"/>
  <c r="H28" i="3" s="1"/>
  <c r="H27" i="3" s="1"/>
  <c r="H9" i="3" s="1"/>
  <c r="G109" i="3"/>
  <c r="G101" i="3" s="1"/>
  <c r="H46" i="3"/>
  <c r="G113" i="3"/>
  <c r="G9" i="3"/>
  <c r="D9" i="7"/>
  <c r="E9" i="7" s="1"/>
  <c r="F73" i="3"/>
  <c r="H73" i="3" s="1"/>
  <c r="F56" i="3"/>
  <c r="H56" i="3" s="1"/>
  <c r="F87" i="3" l="1"/>
  <c r="H88" i="3"/>
  <c r="H87" i="3" s="1"/>
  <c r="G9" i="11"/>
  <c r="F43" i="3"/>
  <c r="H43" i="3" s="1"/>
  <c r="G15" i="11" l="1"/>
  <c r="G24" i="11" s="1"/>
  <c r="G31" i="11" s="1"/>
  <c r="G32" i="11" s="1"/>
  <c r="F61" i="3"/>
  <c r="H61" i="3" s="1"/>
  <c r="F17" i="3" l="1"/>
  <c r="F107" i="3" s="1"/>
  <c r="H107" i="3" s="1"/>
  <c r="F72" i="3"/>
  <c r="H72" i="3" s="1"/>
  <c r="F71" i="3"/>
  <c r="H71" i="3" s="1"/>
  <c r="H70" i="3"/>
  <c r="F69" i="3"/>
  <c r="H69" i="3" s="1"/>
  <c r="F67" i="3"/>
  <c r="H67" i="3" s="1"/>
  <c r="F66" i="3"/>
  <c r="H66" i="3" s="1"/>
  <c r="F65" i="3"/>
  <c r="H65" i="3" s="1"/>
  <c r="F63" i="3"/>
  <c r="H63" i="3" s="1"/>
  <c r="F62" i="3"/>
  <c r="H62" i="3" s="1"/>
  <c r="F60" i="3"/>
  <c r="H60" i="3" s="1"/>
  <c r="F58" i="3"/>
  <c r="H58" i="3" s="1"/>
  <c r="F57" i="3"/>
  <c r="H57" i="3" s="1"/>
  <c r="H55" i="3"/>
  <c r="F52" i="3"/>
  <c r="H52" i="3" s="1"/>
  <c r="F51" i="3"/>
  <c r="H51" i="3" s="1"/>
  <c r="F49" i="3"/>
  <c r="H49" i="3" s="1"/>
  <c r="F59" i="3" l="1"/>
  <c r="H59" i="3" s="1"/>
  <c r="F48" i="3"/>
  <c r="H48" i="3" s="1"/>
  <c r="F85" i="3"/>
  <c r="F41" i="3"/>
  <c r="H41" i="3" s="1"/>
  <c r="F45" i="3"/>
  <c r="H45" i="3" s="1"/>
  <c r="F68" i="3"/>
  <c r="H68" i="3" s="1"/>
  <c r="F90" i="3"/>
  <c r="F79" i="3"/>
  <c r="F13" i="3"/>
  <c r="F78" i="3" l="1"/>
  <c r="H78" i="3" s="1"/>
  <c r="F77" i="3"/>
  <c r="H77" i="3" s="1"/>
  <c r="F89" i="3"/>
  <c r="H89" i="3" s="1"/>
  <c r="H90" i="3"/>
  <c r="H40" i="3"/>
  <c r="F82" i="3"/>
  <c r="H82" i="3" s="1"/>
  <c r="H85" i="3"/>
  <c r="F53" i="3"/>
  <c r="H53" i="3" s="1"/>
  <c r="F40" i="3"/>
  <c r="F12" i="3"/>
  <c r="F11" i="3" s="1"/>
  <c r="F10" i="3" s="1"/>
  <c r="F81" i="3" l="1"/>
  <c r="F109" i="3"/>
  <c r="H109" i="3" s="1"/>
  <c r="F14" i="11"/>
  <c r="H14" i="11" s="1"/>
  <c r="H81" i="3"/>
  <c r="F32" i="3"/>
  <c r="F31" i="3" s="1"/>
  <c r="F47" i="3"/>
  <c r="H47" i="3" s="1"/>
  <c r="H39" i="3" s="1"/>
  <c r="F39" i="3" l="1"/>
  <c r="F38" i="3" s="1"/>
  <c r="F30" i="3"/>
  <c r="F29" i="3" s="1"/>
  <c r="F28" i="3" s="1"/>
  <c r="F27" i="3" s="1"/>
  <c r="F9" i="3" s="1"/>
  <c r="F10" i="11" s="1"/>
  <c r="F13" i="11" l="1"/>
  <c r="F12" i="11" s="1"/>
  <c r="H12" i="11" s="1"/>
  <c r="F103" i="3"/>
  <c r="H38" i="3"/>
  <c r="H13" i="11" l="1"/>
  <c r="F101" i="3"/>
  <c r="H101" i="3" s="1"/>
  <c r="H103" i="3"/>
  <c r="F9" i="11"/>
  <c r="H9" i="11" s="1"/>
  <c r="H10" i="11"/>
  <c r="F15" i="11" l="1"/>
  <c r="H15" i="11"/>
  <c r="H24" i="11" s="1"/>
  <c r="H31" i="11" s="1"/>
  <c r="H32" i="11" s="1"/>
  <c r="F24" i="11" l="1"/>
  <c r="F31" i="11" s="1"/>
  <c r="F32" i="11" s="1"/>
</calcChain>
</file>

<file path=xl/sharedStrings.xml><?xml version="1.0" encoding="utf-8"?>
<sst xmlns="http://schemas.openxmlformats.org/spreadsheetml/2006/main" count="447" uniqueCount="193">
  <si>
    <t>PRIHODI UKUPNO</t>
  </si>
  <si>
    <t>RASHODI UKUPNO</t>
  </si>
  <si>
    <t>RAZLIKA - VIŠAK / MANJAK</t>
  </si>
  <si>
    <t>VIŠAK / MANJAK IZ PRETHODNE(IH) GODINE KOJI ĆE SE RASPOREDITI / POKRITI</t>
  </si>
  <si>
    <t>NETO FINANCIRANJE</t>
  </si>
  <si>
    <t xml:space="preserve">A. RAČUN PRIHODA I RASHODA </t>
  </si>
  <si>
    <t>Prihodi poslovanja</t>
  </si>
  <si>
    <t>Opći prihodi i primici</t>
  </si>
  <si>
    <t>Rashodi poslovanja</t>
  </si>
  <si>
    <t>Rashodi za zaposlene</t>
  </si>
  <si>
    <t>Rashodi za nabavu nefinancijske imovine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</si>
  <si>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</si>
  <si>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</si>
  <si>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</si>
  <si>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</si>
  <si>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</si>
  <si>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</si>
  <si>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</si>
  <si>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Vlastiti prihodi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</si>
  <si>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</si>
  <si>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</si>
  <si>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</si>
  <si>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</si>
  <si>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Prihodi od imovine</t>
  </si>
  <si>
    <t>Prihodi od upravnih i adm.pristojbi, pristojbi po posebnim propisima i naknada</t>
  </si>
  <si>
    <t>Prihodi od prodaje proizvoda i robe te pruženih usluga i prihodi od donacija</t>
  </si>
  <si>
    <t>Donacije</t>
  </si>
  <si>
    <t>Financijski rashodi</t>
  </si>
  <si>
    <t>Aktivnost A200501</t>
  </si>
  <si>
    <t>Javne potrebe u kulturi</t>
  </si>
  <si>
    <t>Izvori financiranja</t>
  </si>
  <si>
    <t>Rashodi za nabavu nef.imovine</t>
  </si>
  <si>
    <t>Izvor financiranja</t>
  </si>
  <si>
    <t>Programska djelatnost</t>
  </si>
  <si>
    <t>Rashodi za dodatna ulaganja</t>
  </si>
  <si>
    <t>Aktivnosti A200502</t>
  </si>
  <si>
    <t>11Opći prihodi i primici-Grad</t>
  </si>
  <si>
    <t xml:space="preserve"> </t>
  </si>
  <si>
    <t>Plaće (Bruto)</t>
  </si>
  <si>
    <t>Ostali rashodi za zaposlene</t>
  </si>
  <si>
    <t>Plaće za redovan rad</t>
  </si>
  <si>
    <t>Doprinosi na plaće</t>
  </si>
  <si>
    <t>Doprinos za obvezno zdravstveno osiguranje</t>
  </si>
  <si>
    <t>Naknade troškova zaposlenima</t>
  </si>
  <si>
    <t>Službena putovanja</t>
  </si>
  <si>
    <t>Naknade za prijevoz, za rad na terenu i odvojeni život</t>
  </si>
  <si>
    <t>Naknade za prijevoz na posao i s posla</t>
  </si>
  <si>
    <t>Stručno usavršavanje zaposlenika</t>
  </si>
  <si>
    <t>Rashodi za materijal i energiju</t>
  </si>
  <si>
    <t>Uredski materijal i ostali materijalni rashodi</t>
  </si>
  <si>
    <t>Energija</t>
  </si>
  <si>
    <t>Materijal i dijelovi za tekuće i investicijsko održavanje</t>
  </si>
  <si>
    <t>Sitni inventar i auto gume</t>
  </si>
  <si>
    <t>Sitni inventar</t>
  </si>
  <si>
    <t>Rashodi za usluge</t>
  </si>
  <si>
    <t>Usluge telefona, pošte i prijevoza</t>
  </si>
  <si>
    <t>Usluge tekućeg i invest. održavanja</t>
  </si>
  <si>
    <t>Usluge promidžbe i informiranja</t>
  </si>
  <si>
    <t>Komunalne usluge</t>
  </si>
  <si>
    <t>Intelektualne i osobne usluge</t>
  </si>
  <si>
    <t>Računalne usluge</t>
  </si>
  <si>
    <t>Ostale usluge</t>
  </si>
  <si>
    <t>Premije osiguranja</t>
  </si>
  <si>
    <t>Premije osiguranja ostale imovine</t>
  </si>
  <si>
    <t>Reprezentacija</t>
  </si>
  <si>
    <t>Članarine i norme</t>
  </si>
  <si>
    <t>Pristojbe i naknade</t>
  </si>
  <si>
    <t>Ostali financijski rashodi</t>
  </si>
  <si>
    <t>Bankarske usluge i usluge platnog prometa</t>
  </si>
  <si>
    <t>Postrojenja i oprema</t>
  </si>
  <si>
    <t>Rashodi za nabavuproizvedene dug. imovine</t>
  </si>
  <si>
    <t>Uredska oprema i namještaj</t>
  </si>
  <si>
    <t>Knjige, umjetnička djela i ostale izl.vrijed.</t>
  </si>
  <si>
    <t>Knjige</t>
  </si>
  <si>
    <t>Nematerijalna proizvedena imovina</t>
  </si>
  <si>
    <t>Ulaganja u računalne programe</t>
  </si>
  <si>
    <t>Dodatna ulaganja na građ. objektima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</si>
  <si>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</si>
  <si>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</si>
  <si>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</si>
  <si>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Prihodi od financijske imovine</t>
  </si>
  <si>
    <t>Kamate na oročena sredstva i depozite po viđenju</t>
  </si>
  <si>
    <t>Upravne i administrativne pristojbe</t>
  </si>
  <si>
    <t>Ostale pristojbe i naknade</t>
  </si>
  <si>
    <t>Prihodi po posebnim propisima</t>
  </si>
  <si>
    <t>Ostali nespomenuti prihodi</t>
  </si>
  <si>
    <t>Prihodi od pruženih usluga</t>
  </si>
  <si>
    <t>Prihodi iz nadležnog proračuna za financiranje rashoda poslovanja</t>
  </si>
  <si>
    <t>Prihodi iz nadležnog proračuna za financiranje redovne djelatnosti proračunskih korisnika</t>
  </si>
  <si>
    <t>Prihodi iz nadležnog proračuna za financiranje rashoda za nabavu nefinancijske imovine</t>
  </si>
  <si>
    <t>Ostali nespomenuti rashodi poslovanja</t>
  </si>
  <si>
    <t xml:space="preserve">Ostale naknade troškova zaposlenima </t>
  </si>
  <si>
    <t>Službena, radna i zaštitna odjeća i obuća</t>
  </si>
  <si>
    <t>Materijal i dijelovi za tekuće i invest. održavanje</t>
  </si>
  <si>
    <t>Usluge tekućeg i investicijskog održavanja</t>
  </si>
  <si>
    <t>922 Preneseni višak</t>
  </si>
  <si>
    <t>Rashodi za nabavu proizvedene dug. Imovine</t>
  </si>
  <si>
    <t>Troškovi sudskih postupaka</t>
  </si>
  <si>
    <t>Materijal i dijelovi za tek. i inv. održavanje</t>
  </si>
  <si>
    <t>Kapitalne donacije</t>
  </si>
  <si>
    <t>12 Opći prihodi i primici</t>
  </si>
  <si>
    <t>UKUPNO RASHODI</t>
  </si>
  <si>
    <t>Višak poslovanja</t>
  </si>
  <si>
    <t xml:space="preserve">Plaće </t>
  </si>
  <si>
    <t>Stručni usavršavanje zaposlenika</t>
  </si>
  <si>
    <t>Ostale naknade troškova zaposlenima</t>
  </si>
  <si>
    <t>Službena, radna i zaštitna odjeća</t>
  </si>
  <si>
    <t>Računalane usluge</t>
  </si>
  <si>
    <t>Knjige, umjetnička djela i ostale izl. vrijednosti</t>
  </si>
  <si>
    <t>Nematerijlana proizvedena imovina</t>
  </si>
  <si>
    <t>Ulaganje u računalne programe</t>
  </si>
  <si>
    <t>D) VIŠEGODIŠNJI PLAN URAVNOTEŽENJA</t>
  </si>
  <si>
    <t>Zdravstvene i veterinarske usluge</t>
  </si>
  <si>
    <t>Usluge telefona, interneta, pošte i prijevoza</t>
  </si>
  <si>
    <t>32 Vlastiti prihodi</t>
  </si>
  <si>
    <t>47 Prihodi za posebne namjene</t>
  </si>
  <si>
    <t>53 Pomoći</t>
  </si>
  <si>
    <t>Plan 2025.</t>
  </si>
  <si>
    <t>Zatezne kamate</t>
  </si>
  <si>
    <t>Sitni inventar i autogume</t>
  </si>
  <si>
    <t>Usluge interneta, telefona, pošte i prijevoza</t>
  </si>
  <si>
    <t>Usluge tek. i invst. održavanja</t>
  </si>
  <si>
    <t>Naziv</t>
  </si>
  <si>
    <t>Projekcija 2026.</t>
  </si>
  <si>
    <t>Projekcija 2027.</t>
  </si>
  <si>
    <t>Šifra</t>
  </si>
  <si>
    <t>Razdjel 002</t>
  </si>
  <si>
    <t>Upravni odjel za društvene djelatnosti, poslove gradonačelnika i gradskog vijeća</t>
  </si>
  <si>
    <t>Glava 00204</t>
  </si>
  <si>
    <t>Ustanove u kulturi</t>
  </si>
  <si>
    <t>RKP 42475</t>
  </si>
  <si>
    <t>Gradska knjižnica Krapina</t>
  </si>
  <si>
    <t>Program 2005</t>
  </si>
  <si>
    <t>Redovna djelatnost ustanova u kulturi</t>
  </si>
  <si>
    <t>B. RAČUN FINANCIRANJA</t>
  </si>
  <si>
    <t>B1. RAČUN FINANCIRANJA PREMA EKONOMSKOJ KLASIFIKACIJI</t>
  </si>
  <si>
    <t>Razred/skupina</t>
  </si>
  <si>
    <t xml:space="preserve">UKUPNO PRIMICI </t>
  </si>
  <si>
    <t xml:space="preserve">UKUPNO IZDACI </t>
  </si>
  <si>
    <t>B2. RAČUN FINANCIRANJA PREMA IZVORIMA FINANCIRANJA</t>
  </si>
  <si>
    <t>UKUPNO PRIMICI</t>
  </si>
  <si>
    <t>8</t>
  </si>
  <si>
    <t>Namjenski primici</t>
  </si>
  <si>
    <t>82</t>
  </si>
  <si>
    <t>Namjenski primici od zaduživanja-PK</t>
  </si>
  <si>
    <t>12</t>
  </si>
  <si>
    <t>3</t>
  </si>
  <si>
    <t>32</t>
  </si>
  <si>
    <t>Vlastiti prihodi-PK</t>
  </si>
  <si>
    <t>A1.PRIHODI PREMA EKONOMSKOJ KLASIFIKACIJI</t>
  </si>
  <si>
    <t>Razred/Skupina</t>
  </si>
  <si>
    <t>A2. PRIHODI I RASHODI PREMA IZVORIMA FINANCIRANJA</t>
  </si>
  <si>
    <t>UKUPNO PRIHODI</t>
  </si>
  <si>
    <t>Opći prihodi i primici - PK</t>
  </si>
  <si>
    <t>Vlastiti prihodi - PK</t>
  </si>
  <si>
    <t>Prihodi za posebne namjene</t>
  </si>
  <si>
    <t>Prihodi za posebne namjene- PK</t>
  </si>
  <si>
    <t>Pomoći</t>
  </si>
  <si>
    <t>Pomoći- PK</t>
  </si>
  <si>
    <t>A3. RASHODI PREMA FUNKCIJSKOJ KLASIFIKACIJI</t>
  </si>
  <si>
    <t>08</t>
  </si>
  <si>
    <t>Rekreacija, kultura i regija</t>
  </si>
  <si>
    <t>Službe kulture</t>
  </si>
  <si>
    <t>A) SAŽETAK RAČUNA PRIHODA I RASHODA</t>
  </si>
  <si>
    <t>Razred i naziv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</si>
  <si>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</si>
  <si>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</si>
  <si>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</si>
  <si>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</si>
  <si>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</si>
  <si>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</si>
  <si>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</si>
  <si>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</si>
  <si>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</si>
  <si>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</si>
  <si>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</si>
  <si>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TEKUĆE GODINE</t>
  </si>
  <si>
    <t>Povećanje/smanjenje</t>
  </si>
  <si>
    <t>Novi plan 2025.</t>
  </si>
  <si>
    <t>4</t>
  </si>
  <si>
    <t>5</t>
  </si>
  <si>
    <t>53</t>
  </si>
  <si>
    <t>23</t>
  </si>
  <si>
    <t>Rashodi za donacije, kazne, naknade šteta i kapitalne pomoći</t>
  </si>
  <si>
    <t>Tekuće donacije</t>
  </si>
  <si>
    <t>Tekuće donacije u novcu</t>
  </si>
  <si>
    <t>III. IZMJENA FINANCIJSKOG PLNA GRADSKE KNJIŽNICE KRAPINA ZA 2025. GODINU</t>
  </si>
  <si>
    <t>Tekući plan 2025.</t>
  </si>
  <si>
    <t>U Krapini, 18. prosinca 2025. godine</t>
  </si>
  <si>
    <t>URBROJ: 2140-1-6/1-25-01</t>
  </si>
  <si>
    <t>KLASA: 400-01/25-01/06</t>
  </si>
  <si>
    <t>Ravnateljica:</t>
  </si>
  <si>
    <t>Maja Vukina Bogović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</si>
</sst>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3" fillId="0" borderId="0"/>
  </cellStyleXfs>
  <cellXfs count="195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0" fontId="8" fillId="2" borderId="3" xfId="0" quotePrefix="1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12" fillId="0" borderId="0" xfId="0" applyFont="1"/>
    <xf numFmtId="4" fontId="0" fillId="0" borderId="0" xfId="0" applyNumberFormat="1"/>
    <xf numFmtId="4" fontId="3" fillId="2" borderId="0" xfId="0" applyNumberFormat="1" applyFont="1" applyFill="1" applyAlignment="1">
      <alignment horizontal="center"/>
    </xf>
    <xf numFmtId="0" fontId="12" fillId="5" borderId="0" xfId="0" applyFont="1" applyFill="1"/>
    <xf numFmtId="0" fontId="1" fillId="0" borderId="0" xfId="0" applyFont="1"/>
    <xf numFmtId="4" fontId="6" fillId="0" borderId="0" xfId="0" applyNumberFormat="1" applyFont="1" applyAlignment="1">
      <alignment horizontal="center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4" fontId="15" fillId="2" borderId="3" xfId="0" applyNumberFormat="1" applyFont="1" applyFill="1" applyBorder="1" applyAlignment="1">
      <alignment horizontal="left" vertical="center" wrapText="1" shrinkToFit="1"/>
    </xf>
    <xf numFmtId="0" fontId="9" fillId="2" borderId="3" xfId="0" quotePrefix="1" applyFont="1" applyFill="1" applyBorder="1" applyAlignment="1">
      <alignment horizontal="left" vertical="center"/>
    </xf>
    <xf numFmtId="0" fontId="1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2" fontId="9" fillId="2" borderId="3" xfId="0" quotePrefix="1" applyNumberFormat="1" applyFont="1" applyFill="1" applyBorder="1" applyAlignment="1">
      <alignment horizontal="left" vertical="center" wrapText="1"/>
    </xf>
    <xf numFmtId="2" fontId="7" fillId="2" borderId="3" xfId="0" quotePrefix="1" applyNumberFormat="1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center"/>
    </xf>
    <xf numFmtId="0" fontId="9" fillId="0" borderId="3" xfId="0" quotePrefix="1" applyFont="1" applyBorder="1" applyAlignment="1">
      <alignment horizontal="left" vertical="center"/>
    </xf>
    <xf numFmtId="0" fontId="16" fillId="0" borderId="3" xfId="0" quotePrefix="1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3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center"/>
    </xf>
    <xf numFmtId="0" fontId="7" fillId="0" borderId="3" xfId="0" quotePrefix="1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vertical="center" wrapText="1"/>
    </xf>
    <xf numFmtId="4" fontId="11" fillId="2" borderId="0" xfId="0" applyNumberFormat="1" applyFont="1" applyFill="1" applyAlignment="1">
      <alignment horizontal="center"/>
    </xf>
    <xf numFmtId="4" fontId="12" fillId="0" borderId="0" xfId="0" applyNumberFormat="1" applyFont="1"/>
    <xf numFmtId="0" fontId="10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4" fontId="11" fillId="0" borderId="3" xfId="0" applyNumberFormat="1" applyFont="1" applyBorder="1" applyAlignment="1">
      <alignment horizontal="center"/>
    </xf>
    <xf numFmtId="0" fontId="7" fillId="0" borderId="3" xfId="2" applyFont="1" applyBorder="1" applyAlignment="1">
      <alignment horizontal="left" vertical="center" wrapText="1"/>
    </xf>
    <xf numFmtId="0" fontId="19" fillId="0" borderId="0" xfId="0" applyFont="1"/>
    <xf numFmtId="0" fontId="6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6" fillId="0" borderId="3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6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3" fontId="3" fillId="2" borderId="3" xfId="0" applyNumberFormat="1" applyFont="1" applyFill="1" applyBorder="1" applyAlignment="1">
      <alignment horizontal="right" wrapText="1"/>
    </xf>
    <xf numFmtId="49" fontId="6" fillId="0" borderId="3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23" fillId="0" borderId="0" xfId="0" applyFont="1"/>
    <xf numFmtId="49" fontId="7" fillId="0" borderId="3" xfId="0" quotePrefix="1" applyNumberFormat="1" applyFont="1" applyBorder="1" applyAlignment="1">
      <alignment horizontal="left" vertical="center"/>
    </xf>
    <xf numFmtId="3" fontId="7" fillId="0" borderId="3" xfId="0" applyNumberFormat="1" applyFont="1" applyBorder="1" applyAlignment="1">
      <alignment horizontal="right"/>
    </xf>
    <xf numFmtId="49" fontId="9" fillId="2" borderId="3" xfId="0" applyNumberFormat="1" applyFont="1" applyFill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right"/>
    </xf>
    <xf numFmtId="0" fontId="26" fillId="0" borderId="2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0" xfId="0" applyFont="1" applyAlignment="1">
      <alignment horizontal="center"/>
    </xf>
    <xf numFmtId="0" fontId="26" fillId="0" borderId="0" xfId="0" applyFont="1"/>
    <xf numFmtId="0" fontId="17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wrapText="1"/>
    </xf>
    <xf numFmtId="0" fontId="30" fillId="0" borderId="0" xfId="0" quotePrefix="1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14" fillId="6" borderId="3" xfId="0" applyFont="1" applyFill="1" applyBorder="1" applyAlignment="1">
      <alignment horizontal="left" vertical="center" wrapText="1"/>
    </xf>
    <xf numFmtId="4" fontId="14" fillId="6" borderId="3" xfId="0" applyNumberFormat="1" applyFont="1" applyFill="1" applyBorder="1" applyAlignment="1">
      <alignment horizontal="center"/>
    </xf>
    <xf numFmtId="0" fontId="6" fillId="6" borderId="3" xfId="0" applyFont="1" applyFill="1" applyBorder="1" applyAlignment="1">
      <alignment horizontal="left" vertical="center" wrapText="1"/>
    </xf>
    <xf numFmtId="0" fontId="13" fillId="6" borderId="3" xfId="0" applyFont="1" applyFill="1" applyBorder="1" applyAlignment="1">
      <alignment horizontal="left" vertical="center" wrapText="1"/>
    </xf>
    <xf numFmtId="4" fontId="6" fillId="6" borderId="3" xfId="0" applyNumberFormat="1" applyFont="1" applyFill="1" applyBorder="1" applyAlignment="1">
      <alignment horizontal="center"/>
    </xf>
    <xf numFmtId="0" fontId="18" fillId="0" borderId="3" xfId="0" applyFont="1" applyBorder="1" applyAlignment="1">
      <alignment horizontal="center"/>
    </xf>
    <xf numFmtId="4" fontId="18" fillId="0" borderId="3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right"/>
    </xf>
    <xf numFmtId="4" fontId="26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" fillId="0" borderId="5" xfId="0" applyNumberFormat="1" applyFont="1" applyBorder="1" applyAlignment="1">
      <alignment horizontal="center" vertical="center"/>
    </xf>
    <xf numFmtId="4" fontId="22" fillId="0" borderId="5" xfId="0" applyNumberFormat="1" applyFont="1" applyBorder="1" applyAlignment="1">
      <alignment horizontal="right" vertical="center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3" fillId="0" borderId="0" xfId="0" applyNumberFormat="1" applyFont="1"/>
    <xf numFmtId="4" fontId="10" fillId="0" borderId="0" xfId="0" applyNumberFormat="1" applyFont="1" applyAlignment="1">
      <alignment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29" fillId="0" borderId="0" xfId="0" applyNumberFormat="1" applyFont="1" applyAlignment="1">
      <alignment wrapText="1"/>
    </xf>
    <xf numFmtId="4" fontId="7" fillId="0" borderId="0" xfId="0" applyNumberFormat="1" applyFont="1"/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1" fontId="20" fillId="2" borderId="3" xfId="0" applyNumberFormat="1" applyFont="1" applyFill="1" applyBorder="1" applyAlignment="1">
      <alignment horizontal="center" vertical="center" wrapText="1"/>
    </xf>
    <xf numFmtId="1" fontId="19" fillId="0" borderId="0" xfId="0" applyNumberFormat="1" applyFont="1"/>
    <xf numFmtId="1" fontId="25" fillId="0" borderId="3" xfId="0" applyNumberFormat="1" applyFont="1" applyBorder="1" applyAlignment="1">
      <alignment horizontal="center" vertical="center" wrapText="1"/>
    </xf>
    <xf numFmtId="1" fontId="20" fillId="0" borderId="3" xfId="0" applyNumberFormat="1" applyFont="1" applyBorder="1" applyAlignment="1">
      <alignment horizontal="center" vertical="center" wrapText="1"/>
    </xf>
    <xf numFmtId="1" fontId="19" fillId="0" borderId="0" xfId="0" applyNumberFormat="1" applyFont="1" applyAlignment="1">
      <alignment horizontal="center"/>
    </xf>
    <xf numFmtId="0" fontId="35" fillId="0" borderId="3" xfId="0" quotePrefix="1" applyFont="1" applyBorder="1" applyAlignment="1">
      <alignment horizontal="left" vertical="center" wrapText="1"/>
    </xf>
    <xf numFmtId="0" fontId="32" fillId="2" borderId="3" xfId="0" applyFont="1" applyFill="1" applyBorder="1" applyAlignment="1">
      <alignment horizontal="left" vertical="center" wrapText="1"/>
    </xf>
    <xf numFmtId="0" fontId="32" fillId="2" borderId="3" xfId="0" applyFont="1" applyFill="1" applyBorder="1" applyAlignment="1">
      <alignment vertical="center" wrapText="1"/>
    </xf>
    <xf numFmtId="0" fontId="35" fillId="2" borderId="3" xfId="0" applyFont="1" applyFill="1" applyBorder="1" applyAlignment="1">
      <alignment vertical="center" wrapText="1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left" wrapText="1"/>
    </xf>
    <xf numFmtId="0" fontId="36" fillId="0" borderId="0" xfId="0" applyFont="1"/>
    <xf numFmtId="1" fontId="36" fillId="0" borderId="0" xfId="0" applyNumberFormat="1" applyFont="1"/>
    <xf numFmtId="0" fontId="36" fillId="0" borderId="0" xfId="0" applyFont="1" applyAlignment="1">
      <alignment horizontal="right"/>
    </xf>
    <xf numFmtId="0" fontId="16" fillId="0" borderId="0" xfId="0" quotePrefix="1" applyFont="1" applyAlignment="1">
      <alignment horizontal="right" vertical="center"/>
    </xf>
    <xf numFmtId="4" fontId="1" fillId="0" borderId="0" xfId="0" applyNumberFormat="1" applyFont="1"/>
    <xf numFmtId="4" fontId="36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27" fillId="0" borderId="0" xfId="0" applyFont="1" applyAlignment="1">
      <alignment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6" fillId="0" borderId="4" xfId="0" quotePrefix="1" applyFont="1" applyBorder="1" applyAlignment="1">
      <alignment horizontal="center" vertical="center" wrapText="1"/>
    </xf>
    <xf numFmtId="1" fontId="20" fillId="0" borderId="1" xfId="0" quotePrefix="1" applyNumberFormat="1" applyFont="1" applyBorder="1" applyAlignment="1">
      <alignment horizontal="center" vertical="center" wrapText="1"/>
    </xf>
    <xf numFmtId="1" fontId="20" fillId="0" borderId="2" xfId="0" quotePrefix="1" applyNumberFormat="1" applyFont="1" applyBorder="1" applyAlignment="1">
      <alignment horizontal="center" vertical="center" wrapText="1"/>
    </xf>
    <xf numFmtId="1" fontId="20" fillId="0" borderId="4" xfId="0" quotePrefix="1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33" fillId="3" borderId="1" xfId="0" applyFont="1" applyFill="1" applyBorder="1" applyAlignment="1">
      <alignment horizontal="left" vertical="center" wrapText="1"/>
    </xf>
    <xf numFmtId="0" fontId="33" fillId="3" borderId="2" xfId="0" applyFont="1" applyFill="1" applyBorder="1" applyAlignment="1">
      <alignment horizontal="left" vertical="center" wrapText="1"/>
    </xf>
    <xf numFmtId="0" fontId="33" fillId="3" borderId="4" xfId="0" applyFont="1" applyFill="1" applyBorder="1" applyAlignment="1">
      <alignment horizontal="left" vertical="center" wrapText="1"/>
    </xf>
    <xf numFmtId="0" fontId="33" fillId="4" borderId="1" xfId="0" applyFont="1" applyFill="1" applyBorder="1" applyAlignment="1">
      <alignment horizontal="left" vertical="center" wrapText="1"/>
    </xf>
    <xf numFmtId="0" fontId="33" fillId="4" borderId="2" xfId="0" applyFont="1" applyFill="1" applyBorder="1" applyAlignment="1">
      <alignment horizontal="left" vertical="center" wrapText="1"/>
    </xf>
    <xf numFmtId="0" fontId="33" fillId="4" borderId="4" xfId="0" applyFont="1" applyFill="1" applyBorder="1" applyAlignment="1">
      <alignment horizontal="left" vertical="center" wrapText="1"/>
    </xf>
    <xf numFmtId="0" fontId="33" fillId="3" borderId="1" xfId="0" quotePrefix="1" applyFont="1" applyFill="1" applyBorder="1" applyAlignment="1">
      <alignment horizontal="left" vertical="center" wrapText="1"/>
    </xf>
    <xf numFmtId="0" fontId="34" fillId="3" borderId="2" xfId="0" applyFont="1" applyFill="1" applyBorder="1" applyAlignment="1">
      <alignment vertical="center" wrapText="1"/>
    </xf>
    <xf numFmtId="0" fontId="32" fillId="3" borderId="1" xfId="0" quotePrefix="1" applyFont="1" applyFill="1" applyBorder="1" applyAlignment="1">
      <alignment horizontal="left" vertical="center" wrapText="1"/>
    </xf>
    <xf numFmtId="0" fontId="35" fillId="3" borderId="2" xfId="0" applyFont="1" applyFill="1" applyBorder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32" fillId="4" borderId="1" xfId="0" applyFont="1" applyFill="1" applyBorder="1" applyAlignment="1">
      <alignment horizontal="left" vertical="center" wrapText="1"/>
    </xf>
    <xf numFmtId="0" fontId="32" fillId="4" borderId="2" xfId="0" applyFont="1" applyFill="1" applyBorder="1" applyAlignment="1">
      <alignment horizontal="left" vertical="center" wrapText="1"/>
    </xf>
    <xf numFmtId="0" fontId="32" fillId="4" borderId="4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1" fontId="19" fillId="0" borderId="2" xfId="0" applyNumberFormat="1" applyFont="1" applyBorder="1" applyAlignment="1">
      <alignment horizontal="center" vertical="center" wrapText="1"/>
    </xf>
    <xf numFmtId="1" fontId="19" fillId="0" borderId="4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4" xfId="0" applyNumberFormat="1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/>
    <xf numFmtId="0" fontId="10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7" fillId="0" borderId="0" xfId="0" applyFont="1" applyAlignment="1">
      <alignment horizontal="center"/>
    </xf>
    <xf numFmtId="49" fontId="7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/>
    </xf>
  </cellXfs>
  <cellStyles count="3">
    <cellStyle name="Normalno" xfId="0" builtinId="0"/>
    <cellStyle name="Normalno 2" xfId="1" xr:uid="{078CFFBC-B183-4F89-8A0B-D1E8A0B1FA42}"/>
    <cellStyle name="Obično_List4" xfId="2" xr:uid="{406E3A3B-855C-425B-8C6F-D293CCFCF681}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5BC6D-72DF-4E96-9314-57B914CEEDF3}">
  <dimension ref="A1:H42"/>
  <sheetViews>
    <sheetView tabSelected="1" workbookViewId="0">
      <selection activeCell="G11" sqref="G11"/>
    </sheetView>
  </sheetViews>
  <sheetFormatPr defaultRowHeight="15" x14ac:dyDescent="0.25"/>
  <cols>
    <col min="6" max="8" width="25.28515625" style="12" customWidth="1"/>
  </cols>
  <sheetData>
    <row r="1" spans="1:8" ht="42" customHeight="1" x14ac:dyDescent="0.25">
      <c r="A1" s="140" t="s">
        <v>186</v>
      </c>
      <c r="B1" s="140"/>
      <c r="C1" s="140"/>
      <c r="D1" s="140"/>
      <c r="E1" s="140"/>
      <c r="F1" s="140"/>
      <c r="G1" s="140"/>
      <c r="H1" s="140"/>
    </row>
    <row r="2" spans="1:8" ht="18" x14ac:dyDescent="0.25">
      <c r="A2" s="3"/>
      <c r="B2" s="3"/>
      <c r="C2" s="3"/>
      <c r="D2" s="3"/>
      <c r="E2" s="3"/>
      <c r="F2" s="97"/>
      <c r="G2" s="97"/>
      <c r="H2" s="97"/>
    </row>
    <row r="3" spans="1:8" ht="15.75" x14ac:dyDescent="0.25">
      <c r="A3" s="140" t="s">
        <v>14</v>
      </c>
      <c r="B3" s="140"/>
      <c r="C3" s="140"/>
      <c r="D3" s="140"/>
      <c r="E3" s="140"/>
      <c r="F3" s="140"/>
      <c r="G3" s="142"/>
      <c r="H3" s="142"/>
    </row>
    <row r="4" spans="1:8" ht="18" x14ac:dyDescent="0.25">
      <c r="A4" s="3"/>
      <c r="B4" s="3"/>
      <c r="C4" s="3"/>
      <c r="D4" s="3"/>
      <c r="E4" s="3"/>
      <c r="F4" s="97"/>
      <c r="G4" s="107"/>
      <c r="H4" s="107"/>
    </row>
    <row r="5" spans="1:8" ht="15.75" x14ac:dyDescent="0.25">
      <c r="A5" s="140" t="s">
        <v>163</v>
      </c>
      <c r="B5" s="141"/>
      <c r="C5" s="141"/>
      <c r="D5" s="141"/>
      <c r="E5" s="141"/>
      <c r="F5" s="141"/>
      <c r="G5" s="141"/>
      <c r="H5" s="141"/>
    </row>
    <row r="6" spans="1:8" ht="18" x14ac:dyDescent="0.25">
      <c r="A6" s="1"/>
      <c r="B6" s="2"/>
      <c r="C6" s="2"/>
      <c r="D6" s="2"/>
      <c r="E6" s="5"/>
      <c r="F6" s="108"/>
      <c r="G6" s="108"/>
      <c r="H6" s="109"/>
    </row>
    <row r="7" spans="1:8" x14ac:dyDescent="0.25">
      <c r="A7" s="143" t="s">
        <v>164</v>
      </c>
      <c r="B7" s="144"/>
      <c r="C7" s="144"/>
      <c r="D7" s="144"/>
      <c r="E7" s="145"/>
      <c r="F7" s="98" t="s">
        <v>187</v>
      </c>
      <c r="G7" s="98" t="s">
        <v>177</v>
      </c>
      <c r="H7" s="98" t="s">
        <v>178</v>
      </c>
    </row>
    <row r="8" spans="1:8" s="123" customFormat="1" ht="11.25" x14ac:dyDescent="0.2">
      <c r="A8" s="146">
        <v>1</v>
      </c>
      <c r="B8" s="147"/>
      <c r="C8" s="147"/>
      <c r="D8" s="147"/>
      <c r="E8" s="148"/>
      <c r="F8" s="122">
        <v>2</v>
      </c>
      <c r="G8" s="122">
        <v>3</v>
      </c>
      <c r="H8" s="122">
        <v>4</v>
      </c>
    </row>
    <row r="9" spans="1:8" x14ac:dyDescent="0.25">
      <c r="A9" s="149" t="s">
        <v>0</v>
      </c>
      <c r="B9" s="150"/>
      <c r="C9" s="150"/>
      <c r="D9" s="150"/>
      <c r="E9" s="151"/>
      <c r="F9" s="110">
        <f t="shared" ref="F9:G9" si="0">F10+F11</f>
        <v>455352</v>
      </c>
      <c r="G9" s="110">
        <f t="shared" si="0"/>
        <v>1800</v>
      </c>
      <c r="H9" s="110">
        <f>F9+G9</f>
        <v>457152</v>
      </c>
    </row>
    <row r="10" spans="1:8" x14ac:dyDescent="0.25">
      <c r="A10" s="152" t="s">
        <v>165</v>
      </c>
      <c r="B10" s="153"/>
      <c r="C10" s="153"/>
      <c r="D10" s="153"/>
      <c r="E10" s="154"/>
      <c r="F10" s="96">
        <f>' Račun prihoda i rashoda'!F9</f>
        <v>455352</v>
      </c>
      <c r="G10" s="96">
        <v>1800</v>
      </c>
      <c r="H10" s="96">
        <f>F10+G10</f>
        <v>457152</v>
      </c>
    </row>
    <row r="11" spans="1:8" x14ac:dyDescent="0.25">
      <c r="A11" s="155" t="s">
        <v>166</v>
      </c>
      <c r="B11" s="154"/>
      <c r="C11" s="154"/>
      <c r="D11" s="154"/>
      <c r="E11" s="154"/>
      <c r="F11" s="96">
        <v>0</v>
      </c>
      <c r="G11" s="96">
        <v>0</v>
      </c>
      <c r="H11" s="96">
        <v>0</v>
      </c>
    </row>
    <row r="12" spans="1:8" x14ac:dyDescent="0.25">
      <c r="A12" s="80" t="s">
        <v>1</v>
      </c>
      <c r="B12" s="79"/>
      <c r="C12" s="79"/>
      <c r="D12" s="79"/>
      <c r="E12" s="79"/>
      <c r="F12" s="110">
        <f t="shared" ref="F12:G12" si="1">F13+F14</f>
        <v>464487.8</v>
      </c>
      <c r="G12" s="110">
        <f t="shared" si="1"/>
        <v>1800</v>
      </c>
      <c r="H12" s="110">
        <f>F12+G12</f>
        <v>466287.8</v>
      </c>
    </row>
    <row r="13" spans="1:8" x14ac:dyDescent="0.25">
      <c r="A13" s="156" t="s">
        <v>167</v>
      </c>
      <c r="B13" s="153"/>
      <c r="C13" s="153"/>
      <c r="D13" s="153"/>
      <c r="E13" s="153"/>
      <c r="F13" s="96">
        <f>' Račun prihoda i rashoda'!F39</f>
        <v>340599</v>
      </c>
      <c r="G13" s="96">
        <v>2138</v>
      </c>
      <c r="H13" s="111">
        <f>F13+G13</f>
        <v>342737</v>
      </c>
    </row>
    <row r="14" spans="1:8" x14ac:dyDescent="0.25">
      <c r="A14" s="155" t="s">
        <v>168</v>
      </c>
      <c r="B14" s="154"/>
      <c r="C14" s="154"/>
      <c r="D14" s="154"/>
      <c r="E14" s="154"/>
      <c r="F14" s="96">
        <f>' Račun prihoda i rashoda'!F81</f>
        <v>123888.8</v>
      </c>
      <c r="G14" s="96">
        <f>' Račun prihoda i rashoda'!G81</f>
        <v>-338</v>
      </c>
      <c r="H14" s="111">
        <f>F14+G14</f>
        <v>123550.8</v>
      </c>
    </row>
    <row r="15" spans="1:8" x14ac:dyDescent="0.25">
      <c r="A15" s="157" t="s">
        <v>2</v>
      </c>
      <c r="B15" s="150"/>
      <c r="C15" s="150"/>
      <c r="D15" s="150"/>
      <c r="E15" s="150"/>
      <c r="F15" s="110">
        <f t="shared" ref="F15" si="2">F9-F12</f>
        <v>-9135.7999999999884</v>
      </c>
      <c r="G15" s="110">
        <f>G9-G12</f>
        <v>0</v>
      </c>
      <c r="H15" s="110">
        <f>H9-H12</f>
        <v>-9135.7999999999884</v>
      </c>
    </row>
    <row r="16" spans="1:8" ht="18" x14ac:dyDescent="0.25">
      <c r="A16" s="3"/>
      <c r="B16" s="81"/>
      <c r="C16" s="81"/>
      <c r="D16" s="81"/>
      <c r="E16" s="81"/>
      <c r="F16" s="112"/>
      <c r="G16" s="112"/>
      <c r="H16" s="112"/>
    </row>
    <row r="17" spans="1:8" ht="15.75" x14ac:dyDescent="0.25">
      <c r="A17" s="140" t="s">
        <v>19</v>
      </c>
      <c r="B17" s="141"/>
      <c r="C17" s="141"/>
      <c r="D17" s="141"/>
      <c r="E17" s="141"/>
      <c r="F17" s="141"/>
      <c r="G17" s="141"/>
      <c r="H17" s="141"/>
    </row>
    <row r="18" spans="1:8" ht="18" x14ac:dyDescent="0.25">
      <c r="A18" s="3"/>
      <c r="B18" s="81"/>
      <c r="C18" s="81"/>
      <c r="D18" s="81"/>
      <c r="E18" s="81"/>
      <c r="F18" s="112"/>
      <c r="G18" s="112"/>
      <c r="H18" s="112"/>
    </row>
    <row r="19" spans="1:8" x14ac:dyDescent="0.25">
      <c r="A19" s="143" t="s">
        <v>164</v>
      </c>
      <c r="B19" s="144"/>
      <c r="C19" s="144"/>
      <c r="D19" s="144"/>
      <c r="E19" s="145"/>
      <c r="F19" s="98" t="s">
        <v>117</v>
      </c>
      <c r="G19" s="98" t="s">
        <v>177</v>
      </c>
      <c r="H19" s="98" t="s">
        <v>178</v>
      </c>
    </row>
    <row r="20" spans="1:8" s="53" customFormat="1" ht="11.25" x14ac:dyDescent="0.2">
      <c r="A20" s="146">
        <v>1</v>
      </c>
      <c r="B20" s="147"/>
      <c r="C20" s="147"/>
      <c r="D20" s="147"/>
      <c r="E20" s="148"/>
      <c r="F20" s="122">
        <v>2</v>
      </c>
      <c r="G20" s="122">
        <v>3</v>
      </c>
      <c r="H20" s="122">
        <v>4</v>
      </c>
    </row>
    <row r="21" spans="1:8" x14ac:dyDescent="0.25">
      <c r="A21" s="155" t="s">
        <v>169</v>
      </c>
      <c r="B21" s="154"/>
      <c r="C21" s="154"/>
      <c r="D21" s="154"/>
      <c r="E21" s="154"/>
      <c r="F21" s="96"/>
      <c r="G21" s="96"/>
      <c r="H21" s="111"/>
    </row>
    <row r="22" spans="1:8" x14ac:dyDescent="0.25">
      <c r="A22" s="155" t="s">
        <v>170</v>
      </c>
      <c r="B22" s="154"/>
      <c r="C22" s="154"/>
      <c r="D22" s="154"/>
      <c r="E22" s="154"/>
      <c r="F22" s="96"/>
      <c r="G22" s="96"/>
      <c r="H22" s="111"/>
    </row>
    <row r="23" spans="1:8" x14ac:dyDescent="0.25">
      <c r="A23" s="157" t="s">
        <v>4</v>
      </c>
      <c r="B23" s="150"/>
      <c r="C23" s="150"/>
      <c r="D23" s="150"/>
      <c r="E23" s="150"/>
      <c r="F23" s="110">
        <f t="shared" ref="F23:H23" si="3">F21-F22</f>
        <v>0</v>
      </c>
      <c r="G23" s="110">
        <f t="shared" si="3"/>
        <v>0</v>
      </c>
      <c r="H23" s="110">
        <f t="shared" si="3"/>
        <v>0</v>
      </c>
    </row>
    <row r="24" spans="1:8" x14ac:dyDescent="0.25">
      <c r="A24" s="157" t="s">
        <v>171</v>
      </c>
      <c r="B24" s="150"/>
      <c r="C24" s="150"/>
      <c r="D24" s="150"/>
      <c r="E24" s="150"/>
      <c r="F24" s="110">
        <f t="shared" ref="F24:H24" si="4">F15+F23</f>
        <v>-9135.7999999999884</v>
      </c>
      <c r="G24" s="110">
        <f t="shared" si="4"/>
        <v>0</v>
      </c>
      <c r="H24" s="110">
        <f t="shared" si="4"/>
        <v>-9135.7999999999884</v>
      </c>
    </row>
    <row r="25" spans="1:8" ht="18" x14ac:dyDescent="0.25">
      <c r="A25" s="82"/>
      <c r="B25" s="81"/>
      <c r="C25" s="81"/>
      <c r="D25" s="81"/>
      <c r="E25" s="81"/>
      <c r="F25" s="112"/>
      <c r="G25" s="112"/>
      <c r="H25" s="112"/>
    </row>
    <row r="26" spans="1:8" ht="15.75" x14ac:dyDescent="0.25">
      <c r="A26" s="140" t="s">
        <v>172</v>
      </c>
      <c r="B26" s="141"/>
      <c r="C26" s="141"/>
      <c r="D26" s="141"/>
      <c r="E26" s="141"/>
      <c r="F26" s="141"/>
      <c r="G26" s="141"/>
      <c r="H26" s="141"/>
    </row>
    <row r="27" spans="1:8" ht="15.75" x14ac:dyDescent="0.25">
      <c r="A27" s="34"/>
      <c r="B27" s="46"/>
      <c r="C27" s="46"/>
      <c r="D27" s="46"/>
      <c r="E27" s="46"/>
      <c r="F27" s="113"/>
      <c r="G27" s="113"/>
      <c r="H27" s="113"/>
    </row>
    <row r="28" spans="1:8" x14ac:dyDescent="0.25">
      <c r="A28" s="143" t="s">
        <v>164</v>
      </c>
      <c r="B28" s="144"/>
      <c r="C28" s="144"/>
      <c r="D28" s="144"/>
      <c r="E28" s="145"/>
      <c r="F28" s="98" t="s">
        <v>117</v>
      </c>
      <c r="G28" s="98" t="s">
        <v>177</v>
      </c>
      <c r="H28" s="98" t="s">
        <v>178</v>
      </c>
    </row>
    <row r="29" spans="1:8" s="53" customFormat="1" ht="11.25" x14ac:dyDescent="0.2">
      <c r="A29" s="146">
        <v>1</v>
      </c>
      <c r="B29" s="147"/>
      <c r="C29" s="147"/>
      <c r="D29" s="147"/>
      <c r="E29" s="148"/>
      <c r="F29" s="122">
        <v>2</v>
      </c>
      <c r="G29" s="122">
        <v>3</v>
      </c>
      <c r="H29" s="122">
        <v>4</v>
      </c>
    </row>
    <row r="30" spans="1:8" ht="20.100000000000001" customHeight="1" x14ac:dyDescent="0.25">
      <c r="A30" s="161" t="s">
        <v>173</v>
      </c>
      <c r="B30" s="162"/>
      <c r="C30" s="162"/>
      <c r="D30" s="162"/>
      <c r="E30" s="163"/>
      <c r="F30" s="114">
        <v>0</v>
      </c>
      <c r="G30" s="114">
        <v>0</v>
      </c>
      <c r="H30" s="115">
        <v>0</v>
      </c>
    </row>
    <row r="31" spans="1:8" ht="20.100000000000001" customHeight="1" x14ac:dyDescent="0.25">
      <c r="A31" s="164" t="s">
        <v>174</v>
      </c>
      <c r="B31" s="165"/>
      <c r="C31" s="165"/>
      <c r="D31" s="165"/>
      <c r="E31" s="165"/>
      <c r="F31" s="116">
        <f t="shared" ref="F31:H31" si="5">F24+F30</f>
        <v>-9135.7999999999884</v>
      </c>
      <c r="G31" s="116">
        <f t="shared" si="5"/>
        <v>0</v>
      </c>
      <c r="H31" s="117">
        <f t="shared" si="5"/>
        <v>-9135.7999999999884</v>
      </c>
    </row>
    <row r="32" spans="1:8" ht="25.5" customHeight="1" x14ac:dyDescent="0.25">
      <c r="A32" s="158" t="s">
        <v>175</v>
      </c>
      <c r="B32" s="159"/>
      <c r="C32" s="159"/>
      <c r="D32" s="159"/>
      <c r="E32" s="160"/>
      <c r="F32" s="116">
        <f t="shared" ref="F32:H32" si="6">F15+F23+F30-F31</f>
        <v>0</v>
      </c>
      <c r="G32" s="116">
        <f t="shared" si="6"/>
        <v>0</v>
      </c>
      <c r="H32" s="117">
        <f t="shared" si="6"/>
        <v>0</v>
      </c>
    </row>
    <row r="33" spans="1:8" ht="15.75" x14ac:dyDescent="0.25">
      <c r="A33" s="83"/>
      <c r="B33" s="84"/>
      <c r="C33" s="84"/>
      <c r="D33" s="84"/>
      <c r="E33" s="84"/>
      <c r="F33" s="118"/>
      <c r="G33" s="118"/>
      <c r="H33" s="118"/>
    </row>
    <row r="34" spans="1:8" ht="15.75" x14ac:dyDescent="0.25">
      <c r="A34" s="168" t="s">
        <v>111</v>
      </c>
      <c r="B34" s="168"/>
      <c r="C34" s="168"/>
      <c r="D34" s="168"/>
      <c r="E34" s="168"/>
      <c r="F34" s="168"/>
      <c r="G34" s="168"/>
      <c r="H34" s="168"/>
    </row>
    <row r="35" spans="1:8" ht="18" x14ac:dyDescent="0.25">
      <c r="A35" s="85"/>
      <c r="B35" s="86"/>
      <c r="C35" s="86"/>
      <c r="D35" s="86"/>
      <c r="E35" s="86"/>
      <c r="F35" s="119"/>
      <c r="G35" s="119"/>
      <c r="H35" s="119"/>
    </row>
    <row r="36" spans="1:8" x14ac:dyDescent="0.25">
      <c r="A36" s="143" t="s">
        <v>164</v>
      </c>
      <c r="B36" s="144"/>
      <c r="C36" s="144"/>
      <c r="D36" s="144"/>
      <c r="E36" s="145"/>
      <c r="F36" s="98" t="s">
        <v>117</v>
      </c>
      <c r="G36" s="98" t="s">
        <v>177</v>
      </c>
      <c r="H36" s="98" t="s">
        <v>178</v>
      </c>
    </row>
    <row r="37" spans="1:8" s="53" customFormat="1" ht="11.25" x14ac:dyDescent="0.2">
      <c r="A37" s="146">
        <v>1</v>
      </c>
      <c r="B37" s="147"/>
      <c r="C37" s="147"/>
      <c r="D37" s="147"/>
      <c r="E37" s="148"/>
      <c r="F37" s="122">
        <v>2</v>
      </c>
      <c r="G37" s="122">
        <v>3</v>
      </c>
      <c r="H37" s="122">
        <v>4</v>
      </c>
    </row>
    <row r="38" spans="1:8" ht="20.25" customHeight="1" x14ac:dyDescent="0.25">
      <c r="A38" s="169" t="s">
        <v>173</v>
      </c>
      <c r="B38" s="170"/>
      <c r="C38" s="170"/>
      <c r="D38" s="170"/>
      <c r="E38" s="171"/>
      <c r="F38" s="114">
        <v>0</v>
      </c>
      <c r="G38" s="114">
        <f>F41</f>
        <v>0</v>
      </c>
      <c r="H38" s="115">
        <f>G41</f>
        <v>0</v>
      </c>
    </row>
    <row r="39" spans="1:8" ht="20.25" customHeight="1" x14ac:dyDescent="0.25">
      <c r="A39" s="169" t="s">
        <v>3</v>
      </c>
      <c r="B39" s="170"/>
      <c r="C39" s="170"/>
      <c r="D39" s="170"/>
      <c r="E39" s="171"/>
      <c r="F39" s="114">
        <v>0</v>
      </c>
      <c r="G39" s="114">
        <v>0</v>
      </c>
      <c r="H39" s="115">
        <v>0</v>
      </c>
    </row>
    <row r="40" spans="1:8" ht="20.25" customHeight="1" x14ac:dyDescent="0.25">
      <c r="A40" s="169" t="s">
        <v>176</v>
      </c>
      <c r="B40" s="172"/>
      <c r="C40" s="172"/>
      <c r="D40" s="172"/>
      <c r="E40" s="173"/>
      <c r="F40" s="114">
        <v>0</v>
      </c>
      <c r="G40" s="114">
        <v>0</v>
      </c>
      <c r="H40" s="115">
        <v>0</v>
      </c>
    </row>
    <row r="41" spans="1:8" ht="20.25" customHeight="1" x14ac:dyDescent="0.25">
      <c r="A41" s="166" t="s">
        <v>174</v>
      </c>
      <c r="B41" s="167"/>
      <c r="C41" s="167"/>
      <c r="D41" s="167"/>
      <c r="E41" s="167"/>
      <c r="F41" s="120">
        <f t="shared" ref="F41:H41" si="7">F38-F39+F40</f>
        <v>0</v>
      </c>
      <c r="G41" s="120">
        <f t="shared" si="7"/>
        <v>0</v>
      </c>
      <c r="H41" s="121">
        <f t="shared" si="7"/>
        <v>0</v>
      </c>
    </row>
    <row r="42" spans="1:8" ht="17.25" customHeight="1" x14ac:dyDescent="0.25"/>
  </sheetData>
  <mergeCells count="31">
    <mergeCell ref="A41:E41"/>
    <mergeCell ref="A34:H34"/>
    <mergeCell ref="A36:E36"/>
    <mergeCell ref="A37:E37"/>
    <mergeCell ref="A38:E38"/>
    <mergeCell ref="A39:E39"/>
    <mergeCell ref="A40:E40"/>
    <mergeCell ref="A32:E32"/>
    <mergeCell ref="A19:E19"/>
    <mergeCell ref="A20:E20"/>
    <mergeCell ref="A21:E21"/>
    <mergeCell ref="A22:E22"/>
    <mergeCell ref="A23:E23"/>
    <mergeCell ref="A24:E24"/>
    <mergeCell ref="A26:H26"/>
    <mergeCell ref="A28:E28"/>
    <mergeCell ref="A29:E29"/>
    <mergeCell ref="A30:E30"/>
    <mergeCell ref="A31:E31"/>
    <mergeCell ref="A17:H17"/>
    <mergeCell ref="A1:H1"/>
    <mergeCell ref="A3:H3"/>
    <mergeCell ref="A5:H5"/>
    <mergeCell ref="A7:E7"/>
    <mergeCell ref="A8:E8"/>
    <mergeCell ref="A9:E9"/>
    <mergeCell ref="A10:E10"/>
    <mergeCell ref="A11:E11"/>
    <mergeCell ref="A13:E13"/>
    <mergeCell ref="A14:E14"/>
    <mergeCell ref="A15:E15"/>
  </mergeCell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28"/>
  <sheetViews>
    <sheetView workbookViewId="0">
      <selection activeCell="H10" sqref="H10:H27"/>
    </sheetView>
  </sheetViews>
  <sheetFormatPr defaultRowHeight="15" x14ac:dyDescent="0.25"/>
  <cols>
    <col min="1" max="1" width="5.28515625" customWidth="1"/>
    <col min="2" max="3" width="4.5703125" customWidth="1"/>
    <col min="4" max="4" width="7.7109375" bestFit="1" customWidth="1"/>
    <col min="5" max="5" width="45.7109375" customWidth="1"/>
    <col min="6" max="6" width="20" style="12" customWidth="1"/>
    <col min="7" max="7" width="21.28515625" style="12" customWidth="1"/>
    <col min="8" max="8" width="20" style="12" customWidth="1"/>
    <col min="9" max="9" width="10" bestFit="1" customWidth="1"/>
  </cols>
  <sheetData>
    <row r="1" spans="1:8" ht="18" customHeight="1" x14ac:dyDescent="0.25">
      <c r="A1" s="3"/>
      <c r="B1" s="3"/>
      <c r="C1" s="3"/>
      <c r="D1" s="3"/>
      <c r="E1" s="3"/>
      <c r="F1" s="97"/>
      <c r="G1" s="97"/>
      <c r="H1" s="97"/>
    </row>
    <row r="2" spans="1:8" ht="18" x14ac:dyDescent="0.25">
      <c r="A2" s="3"/>
      <c r="B2" s="3"/>
      <c r="C2" s="3"/>
      <c r="D2" s="3"/>
      <c r="E2" s="3"/>
      <c r="F2" s="97"/>
      <c r="G2" s="97"/>
      <c r="H2" s="97"/>
    </row>
    <row r="3" spans="1:8" ht="18" customHeight="1" x14ac:dyDescent="0.25">
      <c r="A3" s="140" t="s">
        <v>5</v>
      </c>
      <c r="B3" s="141"/>
      <c r="C3" s="141"/>
      <c r="D3" s="141"/>
      <c r="E3" s="141"/>
      <c r="F3" s="188"/>
      <c r="G3" s="188"/>
      <c r="H3" s="188"/>
    </row>
    <row r="4" spans="1:8" ht="18" x14ac:dyDescent="0.25">
      <c r="A4" s="3"/>
      <c r="B4" s="3"/>
      <c r="C4" s="3"/>
      <c r="D4" s="3"/>
      <c r="E4" s="3"/>
      <c r="F4" s="97"/>
      <c r="G4" s="97"/>
      <c r="H4" s="97"/>
    </row>
    <row r="5" spans="1:8" ht="15.75" x14ac:dyDescent="0.25">
      <c r="A5" s="140" t="s">
        <v>149</v>
      </c>
      <c r="B5" s="189"/>
      <c r="C5" s="189"/>
      <c r="D5" s="189"/>
      <c r="E5" s="189"/>
      <c r="F5" s="188"/>
      <c r="G5" s="188"/>
      <c r="H5" s="188"/>
    </row>
    <row r="6" spans="1:8" ht="18" x14ac:dyDescent="0.25">
      <c r="A6" s="3"/>
      <c r="B6" s="3"/>
      <c r="C6" s="3"/>
      <c r="D6" s="3"/>
      <c r="E6" s="3"/>
      <c r="F6" s="97"/>
      <c r="G6" s="97"/>
      <c r="H6" s="97"/>
    </row>
    <row r="7" spans="1:8" x14ac:dyDescent="0.25">
      <c r="A7" s="174" t="s">
        <v>150</v>
      </c>
      <c r="B7" s="190"/>
      <c r="C7" s="190"/>
      <c r="D7" s="191"/>
      <c r="E7" s="71" t="s">
        <v>122</v>
      </c>
      <c r="F7" s="98" t="s">
        <v>187</v>
      </c>
      <c r="G7" s="98" t="s">
        <v>177</v>
      </c>
      <c r="H7" s="98" t="s">
        <v>178</v>
      </c>
    </row>
    <row r="8" spans="1:8" s="126" customFormat="1" ht="9" customHeight="1" x14ac:dyDescent="0.2">
      <c r="A8" s="177">
        <v>1</v>
      </c>
      <c r="B8" s="178"/>
      <c r="C8" s="178"/>
      <c r="D8" s="179"/>
      <c r="E8" s="124">
        <v>2</v>
      </c>
      <c r="F8" s="125">
        <v>3</v>
      </c>
      <c r="G8" s="125">
        <v>4</v>
      </c>
      <c r="H8" s="125">
        <v>5</v>
      </c>
    </row>
    <row r="9" spans="1:8" ht="15.75" customHeight="1" x14ac:dyDescent="0.25">
      <c r="A9" s="17">
        <v>6</v>
      </c>
      <c r="B9" s="17"/>
      <c r="C9" s="17"/>
      <c r="D9" s="17"/>
      <c r="E9" s="17" t="s">
        <v>6</v>
      </c>
      <c r="F9" s="99">
        <f>F10+F17+F22+F27</f>
        <v>455352</v>
      </c>
      <c r="G9" s="99">
        <f>G10+G17+G22+G27</f>
        <v>1800</v>
      </c>
      <c r="H9" s="99">
        <f>H10+H17+H22+H27</f>
        <v>457152</v>
      </c>
    </row>
    <row r="10" spans="1:8" ht="25.5" x14ac:dyDescent="0.25">
      <c r="A10" s="17"/>
      <c r="B10" s="17">
        <v>63</v>
      </c>
      <c r="C10" s="17"/>
      <c r="D10" s="17"/>
      <c r="E10" s="17" t="s">
        <v>20</v>
      </c>
      <c r="F10" s="99">
        <f>F11</f>
        <v>129000</v>
      </c>
      <c r="G10" s="99">
        <f>G11</f>
        <v>500</v>
      </c>
      <c r="H10" s="99">
        <f>H11</f>
        <v>129500</v>
      </c>
    </row>
    <row r="11" spans="1:8" ht="24" hidden="1" x14ac:dyDescent="0.25">
      <c r="A11" s="17"/>
      <c r="B11" s="17"/>
      <c r="C11" s="8">
        <v>636</v>
      </c>
      <c r="D11" s="17"/>
      <c r="E11" s="22" t="s">
        <v>77</v>
      </c>
      <c r="F11" s="99">
        <f>F12+F13</f>
        <v>129000</v>
      </c>
      <c r="G11" s="99">
        <f>G12+G13</f>
        <v>500</v>
      </c>
      <c r="H11" s="99">
        <f>H12+H13</f>
        <v>129500</v>
      </c>
    </row>
    <row r="12" spans="1:8" ht="24" hidden="1" x14ac:dyDescent="0.25">
      <c r="A12" s="8"/>
      <c r="B12" s="8"/>
      <c r="C12" s="8"/>
      <c r="D12" s="8">
        <v>6361</v>
      </c>
      <c r="E12" s="22" t="s">
        <v>78</v>
      </c>
      <c r="F12" s="100">
        <f>'POSEBNI DIO'!C145+'POSEBNI DIO'!C196</f>
        <v>47000</v>
      </c>
      <c r="G12" s="100">
        <f>'POSEBNI DIO'!D145+'POSEBNI DIO'!D196</f>
        <v>1638</v>
      </c>
      <c r="H12" s="100">
        <f>'POSEBNI DIO'!E145+'POSEBNI DIO'!E196</f>
        <v>48638</v>
      </c>
    </row>
    <row r="13" spans="1:8" ht="24" hidden="1" x14ac:dyDescent="0.25">
      <c r="A13" s="8"/>
      <c r="B13" s="8"/>
      <c r="C13" s="8"/>
      <c r="D13" s="8">
        <v>6362</v>
      </c>
      <c r="E13" s="22" t="s">
        <v>79</v>
      </c>
      <c r="F13" s="100">
        <f>'POSEBNI DIO'!C173</f>
        <v>82000</v>
      </c>
      <c r="G13" s="100">
        <f>'POSEBNI DIO'!D173</f>
        <v>-1138</v>
      </c>
      <c r="H13" s="100">
        <f>'POSEBNI DIO'!E173</f>
        <v>80862</v>
      </c>
    </row>
    <row r="14" spans="1:8" x14ac:dyDescent="0.25">
      <c r="A14" s="23"/>
      <c r="B14" s="23">
        <v>64</v>
      </c>
      <c r="C14" s="23"/>
      <c r="D14" s="24"/>
      <c r="E14" s="23" t="s">
        <v>23</v>
      </c>
      <c r="F14" s="99">
        <v>0</v>
      </c>
      <c r="G14" s="99">
        <v>0</v>
      </c>
      <c r="H14" s="99">
        <v>0</v>
      </c>
    </row>
    <row r="15" spans="1:8" hidden="1" x14ac:dyDescent="0.25">
      <c r="A15" s="23"/>
      <c r="B15" s="23"/>
      <c r="C15" s="18">
        <v>641</v>
      </c>
      <c r="D15" s="7"/>
      <c r="E15" s="18" t="s">
        <v>80</v>
      </c>
      <c r="F15" s="100"/>
      <c r="G15" s="100"/>
      <c r="H15" s="100"/>
    </row>
    <row r="16" spans="1:8" hidden="1" x14ac:dyDescent="0.25">
      <c r="A16" s="23"/>
      <c r="B16" s="23"/>
      <c r="C16" s="18"/>
      <c r="D16" s="18">
        <v>6413</v>
      </c>
      <c r="E16" s="25" t="s">
        <v>81</v>
      </c>
      <c r="F16" s="100"/>
      <c r="G16" s="100"/>
      <c r="H16" s="100"/>
    </row>
    <row r="17" spans="1:8" ht="25.5" x14ac:dyDescent="0.25">
      <c r="A17" s="23"/>
      <c r="B17" s="23">
        <v>65</v>
      </c>
      <c r="C17" s="23"/>
      <c r="D17" s="24"/>
      <c r="E17" s="26" t="s">
        <v>24</v>
      </c>
      <c r="F17" s="99">
        <f>F21</f>
        <v>18719</v>
      </c>
      <c r="G17" s="99">
        <f>G21</f>
        <v>0</v>
      </c>
      <c r="H17" s="99">
        <f>H21</f>
        <v>18719</v>
      </c>
    </row>
    <row r="18" spans="1:8" hidden="1" x14ac:dyDescent="0.25">
      <c r="A18" s="23"/>
      <c r="B18" s="18"/>
      <c r="C18" s="25">
        <v>651</v>
      </c>
      <c r="D18" s="25"/>
      <c r="E18" s="27" t="s">
        <v>82</v>
      </c>
      <c r="F18" s="99"/>
      <c r="G18" s="99"/>
      <c r="H18" s="99"/>
    </row>
    <row r="19" spans="1:8" hidden="1" x14ac:dyDescent="0.25">
      <c r="A19" s="23"/>
      <c r="B19" s="18"/>
      <c r="C19" s="25"/>
      <c r="D19" s="25">
        <v>6514</v>
      </c>
      <c r="E19" s="27" t="s">
        <v>83</v>
      </c>
      <c r="F19" s="99"/>
      <c r="G19" s="99"/>
      <c r="H19" s="99"/>
    </row>
    <row r="20" spans="1:8" hidden="1" x14ac:dyDescent="0.25">
      <c r="A20" s="23"/>
      <c r="B20" s="18"/>
      <c r="C20" s="25">
        <v>652</v>
      </c>
      <c r="D20" s="25"/>
      <c r="E20" s="27" t="s">
        <v>84</v>
      </c>
      <c r="F20" s="100"/>
      <c r="G20" s="100"/>
      <c r="H20" s="100"/>
    </row>
    <row r="21" spans="1:8" hidden="1" x14ac:dyDescent="0.25">
      <c r="A21" s="23"/>
      <c r="B21" s="18"/>
      <c r="C21" s="25"/>
      <c r="D21" s="25">
        <v>6526</v>
      </c>
      <c r="E21" s="27" t="s">
        <v>85</v>
      </c>
      <c r="F21" s="100">
        <v>18719</v>
      </c>
      <c r="G21" s="100">
        <v>0</v>
      </c>
      <c r="H21" s="100">
        <f>F21+G21</f>
        <v>18719</v>
      </c>
    </row>
    <row r="22" spans="1:8" ht="25.5" x14ac:dyDescent="0.25">
      <c r="A22" s="23"/>
      <c r="B22" s="23">
        <v>66</v>
      </c>
      <c r="C22" s="23"/>
      <c r="D22" s="23"/>
      <c r="E22" s="26" t="s">
        <v>25</v>
      </c>
      <c r="F22" s="99">
        <f>F23</f>
        <v>5000</v>
      </c>
      <c r="G22" s="99">
        <f>G23</f>
        <v>1300</v>
      </c>
      <c r="H22" s="99">
        <f>H23</f>
        <v>6300</v>
      </c>
    </row>
    <row r="23" spans="1:8" ht="25.5" hidden="1" x14ac:dyDescent="0.25">
      <c r="A23" s="23"/>
      <c r="B23" s="23"/>
      <c r="C23" s="25">
        <v>661</v>
      </c>
      <c r="D23" s="25"/>
      <c r="E23" s="27" t="s">
        <v>25</v>
      </c>
      <c r="F23" s="100">
        <v>5000</v>
      </c>
      <c r="G23" s="100">
        <v>1300</v>
      </c>
      <c r="H23" s="100">
        <f>F23+G23</f>
        <v>6300</v>
      </c>
    </row>
    <row r="24" spans="1:8" hidden="1" x14ac:dyDescent="0.25">
      <c r="A24" s="23"/>
      <c r="B24" s="23"/>
      <c r="C24" s="25"/>
      <c r="D24" s="25">
        <v>6615</v>
      </c>
      <c r="E24" s="27" t="s">
        <v>86</v>
      </c>
      <c r="F24" s="100">
        <v>5000</v>
      </c>
      <c r="G24" s="100">
        <v>1300</v>
      </c>
      <c r="H24" s="100">
        <f>F24+G24</f>
        <v>6300</v>
      </c>
    </row>
    <row r="25" spans="1:8" hidden="1" x14ac:dyDescent="0.25">
      <c r="A25" s="23"/>
      <c r="B25" s="23"/>
      <c r="C25" s="25">
        <v>663</v>
      </c>
      <c r="D25" s="25"/>
      <c r="E25" s="27" t="s">
        <v>26</v>
      </c>
      <c r="F25" s="100"/>
      <c r="G25" s="100"/>
      <c r="H25" s="100"/>
    </row>
    <row r="26" spans="1:8" hidden="1" x14ac:dyDescent="0.25">
      <c r="A26" s="23"/>
      <c r="B26" s="23"/>
      <c r="C26" s="25"/>
      <c r="D26" s="25">
        <v>6632</v>
      </c>
      <c r="E26" s="27" t="s">
        <v>99</v>
      </c>
      <c r="F26" s="100"/>
      <c r="G26" s="100"/>
      <c r="H26" s="100"/>
    </row>
    <row r="27" spans="1:8" ht="25.5" x14ac:dyDescent="0.25">
      <c r="A27" s="23"/>
      <c r="B27" s="23">
        <v>67</v>
      </c>
      <c r="C27" s="23"/>
      <c r="D27" s="24"/>
      <c r="E27" s="17" t="s">
        <v>21</v>
      </c>
      <c r="F27" s="99">
        <f t="shared" ref="F27:H28" si="0">F28</f>
        <v>302633</v>
      </c>
      <c r="G27" s="99">
        <f t="shared" si="0"/>
        <v>0</v>
      </c>
      <c r="H27" s="99">
        <f t="shared" si="0"/>
        <v>302633</v>
      </c>
    </row>
    <row r="28" spans="1:8" ht="25.5" hidden="1" x14ac:dyDescent="0.25">
      <c r="A28" s="23"/>
      <c r="B28" s="23"/>
      <c r="C28" s="25">
        <v>671</v>
      </c>
      <c r="D28" s="20"/>
      <c r="E28" s="8" t="s">
        <v>88</v>
      </c>
      <c r="F28" s="99">
        <f t="shared" si="0"/>
        <v>302633</v>
      </c>
      <c r="G28" s="99">
        <f>G29+G31</f>
        <v>0</v>
      </c>
      <c r="H28" s="99">
        <f t="shared" si="0"/>
        <v>302633</v>
      </c>
    </row>
    <row r="29" spans="1:8" ht="25.5" hidden="1" x14ac:dyDescent="0.25">
      <c r="A29" s="23"/>
      <c r="B29" s="23"/>
      <c r="C29" s="25"/>
      <c r="D29" s="25">
        <v>6711</v>
      </c>
      <c r="E29" s="8" t="s">
        <v>87</v>
      </c>
      <c r="F29" s="100">
        <f>F30+F31</f>
        <v>302633</v>
      </c>
      <c r="G29" s="100"/>
      <c r="H29" s="100">
        <f>H30+H31</f>
        <v>302633</v>
      </c>
    </row>
    <row r="30" spans="1:8" s="11" customFormat="1" ht="25.5" hidden="1" x14ac:dyDescent="0.25">
      <c r="A30" s="24"/>
      <c r="B30" s="24"/>
      <c r="C30" s="20"/>
      <c r="D30" s="20">
        <v>67111</v>
      </c>
      <c r="E30" s="21" t="s">
        <v>87</v>
      </c>
      <c r="F30" s="101">
        <f>'POSEBNI DIO'!C13+'POSEBNI DIO'!C183</f>
        <v>277230</v>
      </c>
      <c r="G30" s="101"/>
      <c r="H30" s="101">
        <f>'POSEBNI DIO'!E13+'POSEBNI DIO'!E183</f>
        <v>277230</v>
      </c>
    </row>
    <row r="31" spans="1:8" ht="25.5" hidden="1" x14ac:dyDescent="0.25">
      <c r="A31" s="23"/>
      <c r="B31" s="23"/>
      <c r="C31" s="25"/>
      <c r="D31" s="25">
        <v>6712</v>
      </c>
      <c r="E31" s="8" t="s">
        <v>89</v>
      </c>
      <c r="F31" s="100">
        <f>F32</f>
        <v>25403</v>
      </c>
      <c r="G31" s="100">
        <f>G32</f>
        <v>0</v>
      </c>
      <c r="H31" s="100">
        <f>H32</f>
        <v>25403</v>
      </c>
    </row>
    <row r="32" spans="1:8" s="11" customFormat="1" ht="25.5" hidden="1" x14ac:dyDescent="0.25">
      <c r="A32" s="24"/>
      <c r="B32" s="24"/>
      <c r="C32" s="20"/>
      <c r="D32" s="20">
        <v>67121</v>
      </c>
      <c r="E32" s="21" t="s">
        <v>89</v>
      </c>
      <c r="F32" s="101">
        <f>'POSEBNI DIO'!C51</f>
        <v>25403</v>
      </c>
      <c r="G32" s="101">
        <f>'POSEBNI DIO'!D51</f>
        <v>0</v>
      </c>
      <c r="H32" s="101">
        <f>'POSEBNI DIO'!E51</f>
        <v>25403</v>
      </c>
    </row>
    <row r="33" spans="1:14" ht="18.600000000000001" customHeight="1" x14ac:dyDescent="0.25">
      <c r="A33" s="92">
        <v>92</v>
      </c>
      <c r="B33" s="92"/>
      <c r="C33" s="92"/>
      <c r="D33" s="92"/>
      <c r="E33" s="72" t="s">
        <v>102</v>
      </c>
      <c r="F33" s="93"/>
      <c r="G33" s="93">
        <v>9135.7999999999993</v>
      </c>
      <c r="H33" s="93"/>
      <c r="N33" s="12"/>
    </row>
    <row r="35" spans="1:14" ht="18" x14ac:dyDescent="0.25">
      <c r="A35" s="35"/>
      <c r="B35" s="35"/>
      <c r="C35" s="35"/>
      <c r="D35" s="35"/>
      <c r="E35" s="35"/>
      <c r="F35" s="102"/>
      <c r="G35" s="102"/>
      <c r="H35" s="102"/>
    </row>
    <row r="36" spans="1:14" ht="37.9" customHeight="1" x14ac:dyDescent="0.25">
      <c r="A36" s="174" t="s">
        <v>150</v>
      </c>
      <c r="B36" s="175"/>
      <c r="C36" s="175"/>
      <c r="D36" s="176"/>
      <c r="E36" s="71" t="s">
        <v>122</v>
      </c>
      <c r="F36" s="98" t="s">
        <v>117</v>
      </c>
      <c r="G36" s="98" t="s">
        <v>177</v>
      </c>
      <c r="H36" s="98" t="s">
        <v>178</v>
      </c>
    </row>
    <row r="37" spans="1:14" s="126" customFormat="1" ht="9" customHeight="1" x14ac:dyDescent="0.2">
      <c r="A37" s="177">
        <v>1</v>
      </c>
      <c r="B37" s="178"/>
      <c r="C37" s="178"/>
      <c r="D37" s="179"/>
      <c r="E37" s="124">
        <v>2</v>
      </c>
      <c r="F37" s="125">
        <v>3</v>
      </c>
      <c r="G37" s="125">
        <v>4</v>
      </c>
      <c r="H37" s="125">
        <v>5</v>
      </c>
    </row>
    <row r="38" spans="1:14" ht="15.6" customHeight="1" x14ac:dyDescent="0.25">
      <c r="A38" s="174" t="s">
        <v>101</v>
      </c>
      <c r="B38" s="180"/>
      <c r="C38" s="180"/>
      <c r="D38" s="180"/>
      <c r="E38" s="181"/>
      <c r="F38" s="103">
        <f>F39+F81</f>
        <v>464487.8</v>
      </c>
      <c r="G38" s="103">
        <f>G39+G81</f>
        <v>1800</v>
      </c>
      <c r="H38" s="103">
        <f>F38+G38</f>
        <v>466287.8</v>
      </c>
    </row>
    <row r="39" spans="1:14" ht="15.75" customHeight="1" x14ac:dyDescent="0.25">
      <c r="A39" s="28">
        <v>3</v>
      </c>
      <c r="B39" s="28"/>
      <c r="C39" s="28"/>
      <c r="D39" s="28"/>
      <c r="E39" s="28" t="s">
        <v>8</v>
      </c>
      <c r="F39" s="29">
        <f>F40+F47+F77+F74</f>
        <v>340599</v>
      </c>
      <c r="G39" s="29">
        <f>G40+G47+G77+G74</f>
        <v>2138</v>
      </c>
      <c r="H39" s="29">
        <f>H40+H47+H77+H74</f>
        <v>342737</v>
      </c>
    </row>
    <row r="40" spans="1:14" ht="15.75" customHeight="1" x14ac:dyDescent="0.25">
      <c r="A40" s="28"/>
      <c r="B40" s="28">
        <v>31</v>
      </c>
      <c r="C40" s="28"/>
      <c r="D40" s="28"/>
      <c r="E40" s="28" t="s">
        <v>9</v>
      </c>
      <c r="F40" s="29">
        <f>F41+F43+F45</f>
        <v>277137</v>
      </c>
      <c r="G40" s="29">
        <f>G41</f>
        <v>0</v>
      </c>
      <c r="H40" s="29">
        <f>H41+H43+H45</f>
        <v>277137</v>
      </c>
    </row>
    <row r="41" spans="1:14" s="15" customFormat="1" ht="15.75" hidden="1" customHeight="1" x14ac:dyDescent="0.25">
      <c r="A41" s="28"/>
      <c r="B41" s="28"/>
      <c r="C41" s="28">
        <v>311</v>
      </c>
      <c r="D41" s="28"/>
      <c r="E41" s="28" t="s">
        <v>103</v>
      </c>
      <c r="F41" s="29">
        <f>F42</f>
        <v>225189</v>
      </c>
      <c r="G41" s="29">
        <f>G42</f>
        <v>0</v>
      </c>
      <c r="H41" s="29">
        <f>F41+G41</f>
        <v>225189</v>
      </c>
    </row>
    <row r="42" spans="1:14" ht="15.75" hidden="1" customHeight="1" x14ac:dyDescent="0.25">
      <c r="A42" s="37"/>
      <c r="B42" s="37"/>
      <c r="C42" s="37"/>
      <c r="D42" s="37">
        <v>3111</v>
      </c>
      <c r="E42" s="37" t="s">
        <v>103</v>
      </c>
      <c r="F42" s="38">
        <f>'POSEBNI DIO'!C148+'POSEBNI DIO'!C114+'POSEBNI DIO'!C16</f>
        <v>225189</v>
      </c>
      <c r="G42" s="38"/>
      <c r="H42" s="38">
        <f>F42+G42</f>
        <v>225189</v>
      </c>
    </row>
    <row r="43" spans="1:14" s="15" customFormat="1" ht="15.75" hidden="1" customHeight="1" x14ac:dyDescent="0.25">
      <c r="A43" s="28"/>
      <c r="B43" s="28"/>
      <c r="C43" s="28">
        <v>312</v>
      </c>
      <c r="D43" s="28"/>
      <c r="E43" s="28" t="s">
        <v>39</v>
      </c>
      <c r="F43" s="29">
        <f>F44</f>
        <v>13600</v>
      </c>
      <c r="G43" s="29">
        <f>G44</f>
        <v>0</v>
      </c>
      <c r="H43" s="29">
        <f>F43+G43</f>
        <v>13600</v>
      </c>
    </row>
    <row r="44" spans="1:14" ht="15.75" hidden="1" customHeight="1" x14ac:dyDescent="0.25">
      <c r="A44" s="37"/>
      <c r="B44" s="37"/>
      <c r="C44" s="37"/>
      <c r="D44" s="37">
        <v>3121</v>
      </c>
      <c r="E44" s="37" t="s">
        <v>39</v>
      </c>
      <c r="F44" s="38">
        <v>13600</v>
      </c>
      <c r="G44" s="38">
        <v>0</v>
      </c>
      <c r="H44" s="38">
        <f>F44+G44</f>
        <v>13600</v>
      </c>
    </row>
    <row r="45" spans="1:14" s="15" customFormat="1" ht="15.75" hidden="1" customHeight="1" x14ac:dyDescent="0.25">
      <c r="A45" s="28"/>
      <c r="B45" s="28"/>
      <c r="C45" s="28">
        <v>313</v>
      </c>
      <c r="D45" s="28"/>
      <c r="E45" s="28" t="s">
        <v>41</v>
      </c>
      <c r="F45" s="29">
        <f>F46</f>
        <v>38348</v>
      </c>
      <c r="G45" s="29">
        <f>G46</f>
        <v>0</v>
      </c>
      <c r="H45" s="29">
        <f>F45+G45</f>
        <v>38348</v>
      </c>
    </row>
    <row r="46" spans="1:14" ht="15.75" hidden="1" customHeight="1" x14ac:dyDescent="0.25">
      <c r="A46" s="37"/>
      <c r="B46" s="37"/>
      <c r="C46" s="37"/>
      <c r="D46" s="37">
        <v>3132</v>
      </c>
      <c r="E46" s="37" t="s">
        <v>42</v>
      </c>
      <c r="F46" s="38">
        <f>'POSEBNI DIO'!C20+'POSEBNI DIO'!C152+'POSEBNI DIO'!C116</f>
        <v>38348</v>
      </c>
      <c r="G46" s="38">
        <v>0</v>
      </c>
      <c r="H46" s="38">
        <f>'POSEBNI DIO'!K17</f>
        <v>0</v>
      </c>
    </row>
    <row r="47" spans="1:14" x14ac:dyDescent="0.25">
      <c r="A47" s="30"/>
      <c r="B47" s="30">
        <v>32</v>
      </c>
      <c r="C47" s="30"/>
      <c r="D47" s="31"/>
      <c r="E47" s="30" t="s">
        <v>15</v>
      </c>
      <c r="F47" s="29">
        <f>F48+F53+F59+F68</f>
        <v>62462</v>
      </c>
      <c r="G47" s="29">
        <f>G48+G53+G59+G68</f>
        <v>2138</v>
      </c>
      <c r="H47" s="29">
        <f>F47+G47</f>
        <v>64600</v>
      </c>
    </row>
    <row r="48" spans="1:14" hidden="1" x14ac:dyDescent="0.25">
      <c r="A48" s="30"/>
      <c r="B48" s="30"/>
      <c r="C48" s="30">
        <v>321</v>
      </c>
      <c r="D48" s="31"/>
      <c r="E48" s="30" t="s">
        <v>43</v>
      </c>
      <c r="F48" s="29">
        <f>F49+F50+F51+F52</f>
        <v>14332</v>
      </c>
      <c r="G48" s="29">
        <f>SUM(G49:G52)</f>
        <v>0</v>
      </c>
      <c r="H48" s="29">
        <f>F48+G48</f>
        <v>14332</v>
      </c>
    </row>
    <row r="49" spans="1:8" hidden="1" x14ac:dyDescent="0.25">
      <c r="A49" s="39"/>
      <c r="B49" s="39"/>
      <c r="C49" s="39"/>
      <c r="D49" s="39">
        <v>3211</v>
      </c>
      <c r="E49" s="39" t="s">
        <v>44</v>
      </c>
      <c r="F49" s="38">
        <f>'POSEBNI DIO'!C23+'POSEBNI DIO'!C66+'POSEBNI DIO'!C155</f>
        <v>550</v>
      </c>
      <c r="G49" s="38">
        <v>0</v>
      </c>
      <c r="H49" s="38">
        <f t="shared" ref="H49:H52" si="1">F49+G49</f>
        <v>550</v>
      </c>
    </row>
    <row r="50" spans="1:8" hidden="1" x14ac:dyDescent="0.25">
      <c r="A50" s="39"/>
      <c r="B50" s="39"/>
      <c r="C50" s="39"/>
      <c r="D50" s="39">
        <v>3212</v>
      </c>
      <c r="E50" s="39" t="s">
        <v>45</v>
      </c>
      <c r="F50" s="38">
        <v>11682</v>
      </c>
      <c r="G50" s="38">
        <v>0</v>
      </c>
      <c r="H50" s="38">
        <f t="shared" si="1"/>
        <v>11682</v>
      </c>
    </row>
    <row r="51" spans="1:8" hidden="1" x14ac:dyDescent="0.25">
      <c r="A51" s="39"/>
      <c r="B51" s="39"/>
      <c r="C51" s="39"/>
      <c r="D51" s="39">
        <v>3213</v>
      </c>
      <c r="E51" s="39" t="s">
        <v>104</v>
      </c>
      <c r="F51" s="38">
        <f>'POSEBNI DIO'!C25+'POSEBNI DIO'!C157</f>
        <v>700</v>
      </c>
      <c r="G51" s="38">
        <v>0</v>
      </c>
      <c r="H51" s="38">
        <f t="shared" si="1"/>
        <v>700</v>
      </c>
    </row>
    <row r="52" spans="1:8" hidden="1" x14ac:dyDescent="0.25">
      <c r="A52" s="39"/>
      <c r="B52" s="39"/>
      <c r="C52" s="39"/>
      <c r="D52" s="39">
        <v>3214</v>
      </c>
      <c r="E52" s="39" t="s">
        <v>105</v>
      </c>
      <c r="F52" s="38">
        <f>'POSEBNI DIO'!C26+'POSEBNI DIO'!C158+'POSEBNI DIO'!C199</f>
        <v>1400</v>
      </c>
      <c r="G52" s="38">
        <v>0</v>
      </c>
      <c r="H52" s="38">
        <f t="shared" si="1"/>
        <v>1400</v>
      </c>
    </row>
    <row r="53" spans="1:8" hidden="1" x14ac:dyDescent="0.25">
      <c r="A53" s="30"/>
      <c r="B53" s="30"/>
      <c r="C53" s="30">
        <v>322</v>
      </c>
      <c r="D53" s="30"/>
      <c r="E53" s="30" t="s">
        <v>48</v>
      </c>
      <c r="F53" s="29">
        <f>F54+F55+F56+F57+F58</f>
        <v>17650</v>
      </c>
      <c r="G53" s="29">
        <f>SUM(G54:G58)</f>
        <v>500</v>
      </c>
      <c r="H53" s="29">
        <f t="shared" ref="H53:H59" si="2">F53+G53</f>
        <v>18150</v>
      </c>
    </row>
    <row r="54" spans="1:8" hidden="1" x14ac:dyDescent="0.25">
      <c r="A54" s="30"/>
      <c r="B54" s="30"/>
      <c r="C54" s="30"/>
      <c r="D54" s="39">
        <v>3221</v>
      </c>
      <c r="E54" s="39" t="s">
        <v>49</v>
      </c>
      <c r="F54" s="38">
        <f>'POSEBNI DIO'!C28+'POSEBNI DIO'!C71+'POSEBNI DIO'!C95+'POSEBNI DIO'!C160+'POSEBNI DIO'!C187+'POSEBNI DIO'!C201+'POSEBNI DIO'!C210</f>
        <v>6900</v>
      </c>
      <c r="G54" s="38">
        <f>'POSEBNI DIO'!D201+'POSEBNI DIO'!D211</f>
        <v>0</v>
      </c>
      <c r="H54" s="38">
        <f t="shared" si="2"/>
        <v>6900</v>
      </c>
    </row>
    <row r="55" spans="1:8" hidden="1" x14ac:dyDescent="0.25">
      <c r="A55" s="30"/>
      <c r="B55" s="30"/>
      <c r="C55" s="30"/>
      <c r="D55" s="39">
        <v>3223</v>
      </c>
      <c r="E55" s="39" t="s">
        <v>50</v>
      </c>
      <c r="F55" s="38">
        <v>8050</v>
      </c>
      <c r="G55" s="38">
        <v>500</v>
      </c>
      <c r="H55" s="38">
        <f t="shared" si="2"/>
        <v>8550</v>
      </c>
    </row>
    <row r="56" spans="1:8" hidden="1" x14ac:dyDescent="0.25">
      <c r="A56" s="30"/>
      <c r="B56" s="30"/>
      <c r="C56" s="30"/>
      <c r="D56" s="39">
        <v>3224</v>
      </c>
      <c r="E56" s="39" t="s">
        <v>51</v>
      </c>
      <c r="F56" s="38">
        <f>'POSEBNI DIO'!C30</f>
        <v>300</v>
      </c>
      <c r="G56" s="38">
        <v>0</v>
      </c>
      <c r="H56" s="38">
        <f t="shared" si="2"/>
        <v>300</v>
      </c>
    </row>
    <row r="57" spans="1:8" hidden="1" x14ac:dyDescent="0.25">
      <c r="A57" s="30"/>
      <c r="B57" s="30"/>
      <c r="C57" s="30"/>
      <c r="D57" s="39">
        <v>3225</v>
      </c>
      <c r="E57" s="39" t="s">
        <v>52</v>
      </c>
      <c r="F57" s="38">
        <f>'POSEBNI DIO'!C74+'POSEBNI DIO'!C31+'POSEBNI DIO'!C163</f>
        <v>2250</v>
      </c>
      <c r="G57" s="38"/>
      <c r="H57" s="38">
        <f t="shared" si="2"/>
        <v>2250</v>
      </c>
    </row>
    <row r="58" spans="1:8" hidden="1" x14ac:dyDescent="0.25">
      <c r="A58" s="30"/>
      <c r="B58" s="30"/>
      <c r="C58" s="30"/>
      <c r="D58" s="39">
        <v>3227</v>
      </c>
      <c r="E58" s="39" t="s">
        <v>106</v>
      </c>
      <c r="F58" s="38">
        <f>'POSEBNI DIO'!C32</f>
        <v>150</v>
      </c>
      <c r="G58" s="38">
        <v>0</v>
      </c>
      <c r="H58" s="38">
        <f t="shared" si="2"/>
        <v>150</v>
      </c>
    </row>
    <row r="59" spans="1:8" hidden="1" x14ac:dyDescent="0.25">
      <c r="A59" s="30"/>
      <c r="B59" s="30"/>
      <c r="C59" s="30">
        <v>323</v>
      </c>
      <c r="D59" s="31"/>
      <c r="E59" s="30" t="s">
        <v>54</v>
      </c>
      <c r="F59" s="29">
        <f>F60+F61+F62+F63+F65+F66+F67+F64</f>
        <v>21480</v>
      </c>
      <c r="G59" s="29">
        <f>SUM(G60:G67)</f>
        <v>1638</v>
      </c>
      <c r="H59" s="29">
        <f t="shared" si="2"/>
        <v>23118</v>
      </c>
    </row>
    <row r="60" spans="1:8" hidden="1" x14ac:dyDescent="0.25">
      <c r="A60" s="39"/>
      <c r="B60" s="39"/>
      <c r="C60" s="39"/>
      <c r="D60" s="39">
        <v>3231</v>
      </c>
      <c r="E60" s="39" t="s">
        <v>55</v>
      </c>
      <c r="F60" s="38">
        <f>'POSEBNI DIO'!C34+'POSEBNI DIO'!C165</f>
        <v>2610</v>
      </c>
      <c r="G60" s="38">
        <v>0</v>
      </c>
      <c r="H60" s="38">
        <f t="shared" ref="H60:H73" si="3">F60+G60</f>
        <v>2610</v>
      </c>
    </row>
    <row r="61" spans="1:8" hidden="1" x14ac:dyDescent="0.25">
      <c r="A61" s="39"/>
      <c r="B61" s="39"/>
      <c r="C61" s="39"/>
      <c r="D61" s="39">
        <v>3232</v>
      </c>
      <c r="E61" s="39" t="s">
        <v>56</v>
      </c>
      <c r="F61" s="38">
        <f>'POSEBNI DIO'!C35+'POSEBNI DIO'!C76</f>
        <v>4370</v>
      </c>
      <c r="G61" s="38">
        <f>'POSEBNI DIO'!D35+'POSEBNI DIO'!D76</f>
        <v>0</v>
      </c>
      <c r="H61" s="38">
        <f t="shared" si="3"/>
        <v>4370</v>
      </c>
    </row>
    <row r="62" spans="1:8" hidden="1" x14ac:dyDescent="0.25">
      <c r="A62" s="39"/>
      <c r="B62" s="39"/>
      <c r="C62" s="39"/>
      <c r="D62" s="39">
        <v>3233</v>
      </c>
      <c r="E62" s="39" t="s">
        <v>57</v>
      </c>
      <c r="F62" s="38">
        <f>'POSEBNI DIO'!C36+'POSEBNI DIO'!C190</f>
        <v>1500</v>
      </c>
      <c r="G62" s="38">
        <v>0</v>
      </c>
      <c r="H62" s="38">
        <f t="shared" si="3"/>
        <v>1500</v>
      </c>
    </row>
    <row r="63" spans="1:8" hidden="1" x14ac:dyDescent="0.25">
      <c r="A63" s="39"/>
      <c r="B63" s="39"/>
      <c r="C63" s="39"/>
      <c r="D63" s="39">
        <v>3234</v>
      </c>
      <c r="E63" s="39" t="s">
        <v>58</v>
      </c>
      <c r="F63" s="38">
        <f>'POSEBNI DIO'!C37</f>
        <v>800</v>
      </c>
      <c r="G63" s="38">
        <v>0</v>
      </c>
      <c r="H63" s="38">
        <f t="shared" si="3"/>
        <v>800</v>
      </c>
    </row>
    <row r="64" spans="1:8" hidden="1" x14ac:dyDescent="0.25">
      <c r="A64" s="39"/>
      <c r="B64" s="39"/>
      <c r="C64" s="39"/>
      <c r="D64" s="39">
        <v>3236</v>
      </c>
      <c r="E64" s="39" t="s">
        <v>112</v>
      </c>
      <c r="F64" s="38">
        <f>'POSEBNI DIO'!C38</f>
        <v>0</v>
      </c>
      <c r="G64" s="38">
        <f>'POSEBNI DIO'!D38</f>
        <v>0</v>
      </c>
      <c r="H64" s="38">
        <f t="shared" si="3"/>
        <v>0</v>
      </c>
    </row>
    <row r="65" spans="1:8" hidden="1" x14ac:dyDescent="0.25">
      <c r="A65" s="39"/>
      <c r="B65" s="39"/>
      <c r="C65" s="39"/>
      <c r="D65" s="39">
        <v>3237</v>
      </c>
      <c r="E65" s="39" t="s">
        <v>59</v>
      </c>
      <c r="F65" s="38">
        <f>'POSEBNI DIO'!C39+'POSEBNI DIO'!C77+'POSEBNI DIO'!C191+'POSEBNI DIO'!C203+'POSEBNI DIO'!C213</f>
        <v>3800</v>
      </c>
      <c r="G65" s="38">
        <f>'POSEBNI DIO'!D213+'POSEBNI DIO'!D203</f>
        <v>0</v>
      </c>
      <c r="H65" s="38">
        <f t="shared" si="3"/>
        <v>3800</v>
      </c>
    </row>
    <row r="66" spans="1:8" hidden="1" x14ac:dyDescent="0.25">
      <c r="A66" s="39"/>
      <c r="B66" s="39"/>
      <c r="C66" s="39"/>
      <c r="D66" s="39">
        <v>3238</v>
      </c>
      <c r="E66" s="39" t="s">
        <v>107</v>
      </c>
      <c r="F66" s="38">
        <f>'POSEBNI DIO'!C169+'POSEBNI DIO'!C78+'POSEBNI DIO'!C40</f>
        <v>5700</v>
      </c>
      <c r="G66" s="38">
        <v>0</v>
      </c>
      <c r="H66" s="38">
        <f t="shared" si="3"/>
        <v>5700</v>
      </c>
    </row>
    <row r="67" spans="1:8" hidden="1" x14ac:dyDescent="0.25">
      <c r="A67" s="39"/>
      <c r="B67" s="39"/>
      <c r="C67" s="39"/>
      <c r="D67" s="39">
        <v>3239</v>
      </c>
      <c r="E67" s="39" t="s">
        <v>61</v>
      </c>
      <c r="F67" s="38">
        <f>'POSEBNI DIO'!C41+'POSEBNI DIO'!C170+'POSEBNI DIO'!C192</f>
        <v>2700</v>
      </c>
      <c r="G67" s="38">
        <v>1638</v>
      </c>
      <c r="H67" s="38">
        <f t="shared" si="3"/>
        <v>4338</v>
      </c>
    </row>
    <row r="68" spans="1:8" hidden="1" x14ac:dyDescent="0.25">
      <c r="A68" s="30"/>
      <c r="B68" s="30"/>
      <c r="C68" s="30">
        <v>329</v>
      </c>
      <c r="D68" s="31"/>
      <c r="E68" s="30" t="s">
        <v>90</v>
      </c>
      <c r="F68" s="29">
        <f>F69+F70+F71++F72+F73</f>
        <v>9000</v>
      </c>
      <c r="G68" s="29">
        <f>G69+G70+G72+G73+G71</f>
        <v>0</v>
      </c>
      <c r="H68" s="29">
        <f>F68+G68</f>
        <v>9000</v>
      </c>
    </row>
    <row r="69" spans="1:8" hidden="1" x14ac:dyDescent="0.25">
      <c r="A69" s="39"/>
      <c r="B69" s="39"/>
      <c r="C69" s="39"/>
      <c r="D69" s="39">
        <v>3292</v>
      </c>
      <c r="E69" s="39" t="s">
        <v>62</v>
      </c>
      <c r="F69" s="38">
        <f>'POSEBNI DIO'!C43</f>
        <v>5080</v>
      </c>
      <c r="G69" s="38">
        <f>'POSEBNI DIO'!D43</f>
        <v>0</v>
      </c>
      <c r="H69" s="38">
        <f t="shared" si="3"/>
        <v>5080</v>
      </c>
    </row>
    <row r="70" spans="1:8" hidden="1" x14ac:dyDescent="0.25">
      <c r="A70" s="39"/>
      <c r="B70" s="39"/>
      <c r="C70" s="39"/>
      <c r="D70" s="39">
        <v>3293</v>
      </c>
      <c r="E70" s="39" t="s">
        <v>64</v>
      </c>
      <c r="F70" s="38">
        <v>3800</v>
      </c>
      <c r="G70" s="38">
        <f>'POSEBNI DIO'!D206+'POSEBNI DIO'!D81</f>
        <v>0</v>
      </c>
      <c r="H70" s="38">
        <f t="shared" si="3"/>
        <v>3800</v>
      </c>
    </row>
    <row r="71" spans="1:8" hidden="1" x14ac:dyDescent="0.25">
      <c r="A71" s="39"/>
      <c r="B71" s="39"/>
      <c r="C71" s="39"/>
      <c r="D71" s="39">
        <v>3294</v>
      </c>
      <c r="E71" s="39" t="s">
        <v>65</v>
      </c>
      <c r="F71" s="38">
        <f>'POSEBNI DIO'!C45</f>
        <v>120</v>
      </c>
      <c r="G71" s="38">
        <v>0</v>
      </c>
      <c r="H71" s="38">
        <f t="shared" si="3"/>
        <v>120</v>
      </c>
    </row>
    <row r="72" spans="1:8" hidden="1" x14ac:dyDescent="0.25">
      <c r="A72" s="39"/>
      <c r="B72" s="39"/>
      <c r="C72" s="39"/>
      <c r="D72" s="39">
        <v>3295</v>
      </c>
      <c r="E72" s="39" t="s">
        <v>66</v>
      </c>
      <c r="F72" s="38">
        <f>'POSEBNI DIO'!C46</f>
        <v>0</v>
      </c>
      <c r="G72" s="38">
        <v>0</v>
      </c>
      <c r="H72" s="38">
        <f t="shared" si="3"/>
        <v>0</v>
      </c>
    </row>
    <row r="73" spans="1:8" hidden="1" x14ac:dyDescent="0.25">
      <c r="A73" s="39"/>
      <c r="B73" s="39"/>
      <c r="C73" s="39"/>
      <c r="D73" s="39">
        <v>3296</v>
      </c>
      <c r="E73" s="39" t="s">
        <v>97</v>
      </c>
      <c r="F73" s="38">
        <f>'POSEBNI DIO'!C47</f>
        <v>0</v>
      </c>
      <c r="G73" s="38">
        <v>0</v>
      </c>
      <c r="H73" s="38">
        <f t="shared" si="3"/>
        <v>0</v>
      </c>
    </row>
    <row r="74" spans="1:8" ht="32.25" customHeight="1" x14ac:dyDescent="0.25">
      <c r="A74" s="30"/>
      <c r="B74" s="30">
        <v>38</v>
      </c>
      <c r="C74" s="30"/>
      <c r="D74" s="30"/>
      <c r="E74" s="49" t="s">
        <v>183</v>
      </c>
      <c r="F74" s="29">
        <f>F75</f>
        <v>100</v>
      </c>
      <c r="G74" s="29">
        <f>'POSEBNI DIO'!D83</f>
        <v>0</v>
      </c>
      <c r="H74" s="29">
        <f>F74+G74</f>
        <v>100</v>
      </c>
    </row>
    <row r="75" spans="1:8" hidden="1" x14ac:dyDescent="0.25">
      <c r="A75" s="39"/>
      <c r="B75" s="39"/>
      <c r="C75" s="30">
        <v>381</v>
      </c>
      <c r="D75" s="30"/>
      <c r="E75" s="30" t="s">
        <v>184</v>
      </c>
      <c r="F75" s="29">
        <f>F76</f>
        <v>100</v>
      </c>
      <c r="G75" s="29">
        <f>'POSEBNI DIO'!D84</f>
        <v>0</v>
      </c>
      <c r="H75" s="29">
        <f t="shared" ref="H75:H76" si="4">F75+G75</f>
        <v>100</v>
      </c>
    </row>
    <row r="76" spans="1:8" hidden="1" x14ac:dyDescent="0.25">
      <c r="A76" s="39"/>
      <c r="B76" s="39"/>
      <c r="C76" s="39"/>
      <c r="D76" s="39">
        <v>3811</v>
      </c>
      <c r="E76" s="39" t="s">
        <v>185</v>
      </c>
      <c r="F76" s="38">
        <v>100</v>
      </c>
      <c r="G76" s="38">
        <f>'POSEBNI DIO'!D85</f>
        <v>0</v>
      </c>
      <c r="H76" s="38">
        <f t="shared" si="4"/>
        <v>100</v>
      </c>
    </row>
    <row r="77" spans="1:8" x14ac:dyDescent="0.25">
      <c r="A77" s="30"/>
      <c r="B77" s="30">
        <v>34</v>
      </c>
      <c r="C77" s="30"/>
      <c r="D77" s="30"/>
      <c r="E77" s="30" t="s">
        <v>27</v>
      </c>
      <c r="F77" s="29">
        <f t="shared" ref="F77" si="5">F78</f>
        <v>900</v>
      </c>
      <c r="G77" s="29">
        <f>G78</f>
        <v>0</v>
      </c>
      <c r="H77" s="29">
        <f>F77+G77</f>
        <v>900</v>
      </c>
    </row>
    <row r="78" spans="1:8" hidden="1" x14ac:dyDescent="0.25">
      <c r="A78" s="30"/>
      <c r="B78" s="30"/>
      <c r="C78" s="30">
        <v>343</v>
      </c>
      <c r="D78" s="30"/>
      <c r="E78" s="30" t="s">
        <v>67</v>
      </c>
      <c r="F78" s="29">
        <f>F79+F80</f>
        <v>900</v>
      </c>
      <c r="G78" s="29">
        <f>G79+G80</f>
        <v>0</v>
      </c>
      <c r="H78" s="29">
        <f>F78+G78</f>
        <v>900</v>
      </c>
    </row>
    <row r="79" spans="1:8" hidden="1" x14ac:dyDescent="0.25">
      <c r="A79" s="39"/>
      <c r="B79" s="39"/>
      <c r="C79" s="39"/>
      <c r="D79" s="39">
        <v>3431</v>
      </c>
      <c r="E79" s="39" t="s">
        <v>68</v>
      </c>
      <c r="F79" s="38">
        <f>'POSEBNI DIO'!C50</f>
        <v>800</v>
      </c>
      <c r="G79" s="38">
        <v>0</v>
      </c>
      <c r="H79" s="38">
        <v>800</v>
      </c>
    </row>
    <row r="80" spans="1:8" hidden="1" x14ac:dyDescent="0.25">
      <c r="A80" s="39"/>
      <c r="B80" s="39"/>
      <c r="C80" s="39"/>
      <c r="D80" s="39">
        <v>3433</v>
      </c>
      <c r="E80" s="39" t="s">
        <v>118</v>
      </c>
      <c r="F80" s="38">
        <v>100</v>
      </c>
      <c r="G80" s="38">
        <f>'POSEBNI DIO'!D132</f>
        <v>0</v>
      </c>
      <c r="H80" s="38">
        <f>F80+G80</f>
        <v>100</v>
      </c>
    </row>
    <row r="81" spans="1:9" x14ac:dyDescent="0.25">
      <c r="A81" s="32">
        <v>4</v>
      </c>
      <c r="B81" s="32"/>
      <c r="C81" s="32"/>
      <c r="D81" s="32"/>
      <c r="E81" s="33" t="s">
        <v>10</v>
      </c>
      <c r="F81" s="29">
        <f>F82+F89</f>
        <v>123888.8</v>
      </c>
      <c r="G81" s="29">
        <f>G82+G89</f>
        <v>-338</v>
      </c>
      <c r="H81" s="29">
        <f>F81+G81</f>
        <v>123550.8</v>
      </c>
    </row>
    <row r="82" spans="1:9" ht="25.5" x14ac:dyDescent="0.25">
      <c r="A82" s="32"/>
      <c r="B82" s="32">
        <v>42</v>
      </c>
      <c r="C82" s="32"/>
      <c r="D82" s="32"/>
      <c r="E82" s="33" t="s">
        <v>22</v>
      </c>
      <c r="F82" s="29">
        <f>F83+F85+F87</f>
        <v>80775</v>
      </c>
      <c r="G82" s="29">
        <f>G83+G85+G87</f>
        <v>455</v>
      </c>
      <c r="H82" s="29">
        <f>F82+G82</f>
        <v>81230</v>
      </c>
    </row>
    <row r="83" spans="1:9" hidden="1" x14ac:dyDescent="0.25">
      <c r="A83" s="32"/>
      <c r="B83" s="32"/>
      <c r="C83" s="32">
        <v>422</v>
      </c>
      <c r="D83" s="32"/>
      <c r="E83" s="33" t="s">
        <v>69</v>
      </c>
      <c r="F83" s="29">
        <f>F84</f>
        <v>19300</v>
      </c>
      <c r="G83" s="29">
        <f>G84</f>
        <v>455</v>
      </c>
      <c r="H83" s="29">
        <f>G83+F83</f>
        <v>19755</v>
      </c>
    </row>
    <row r="84" spans="1:9" hidden="1" x14ac:dyDescent="0.25">
      <c r="A84" s="40"/>
      <c r="B84" s="40"/>
      <c r="C84" s="40"/>
      <c r="D84" s="40">
        <v>4221</v>
      </c>
      <c r="E84" s="41" t="s">
        <v>71</v>
      </c>
      <c r="F84" s="38">
        <f>'POSEBNI DIO'!C54+'POSEBNI DIO'!C136+'POSEBNI DIO'!C176</f>
        <v>19300</v>
      </c>
      <c r="G84" s="38">
        <f>'POSEBNI DIO'!D54+'POSEBNI DIO'!D106+'POSEBNI DIO'!D136+'POSEBNI DIO'!D176</f>
        <v>455</v>
      </c>
      <c r="H84" s="38">
        <f>'POSEBNI DIO'!O15</f>
        <v>0</v>
      </c>
    </row>
    <row r="85" spans="1:9" hidden="1" x14ac:dyDescent="0.25">
      <c r="A85" s="32"/>
      <c r="B85" s="32"/>
      <c r="C85" s="32">
        <v>424</v>
      </c>
      <c r="D85" s="32"/>
      <c r="E85" s="33" t="s">
        <v>108</v>
      </c>
      <c r="F85" s="29">
        <f>F86</f>
        <v>61190</v>
      </c>
      <c r="G85" s="29">
        <f>G86</f>
        <v>0</v>
      </c>
      <c r="H85" s="29">
        <f>F85+G85</f>
        <v>61190</v>
      </c>
    </row>
    <row r="86" spans="1:9" hidden="1" x14ac:dyDescent="0.25">
      <c r="A86" s="40"/>
      <c r="B86" s="40"/>
      <c r="C86" s="40"/>
      <c r="D86" s="40">
        <v>4241</v>
      </c>
      <c r="E86" s="41" t="s">
        <v>73</v>
      </c>
      <c r="F86" s="38">
        <f>'POSEBNI DIO'!C138+'POSEBNI DIO'!C56+'POSEBNI DIO'!C178</f>
        <v>61190</v>
      </c>
      <c r="G86" s="38">
        <f>'POSEBNI DIO'!D56+'POSEBNI DIO'!D138+'POSEBNI DIO'!D178</f>
        <v>0</v>
      </c>
      <c r="H86" s="38">
        <f>'POSEBNI DIO'!O16</f>
        <v>0</v>
      </c>
    </row>
    <row r="87" spans="1:9" s="15" customFormat="1" hidden="1" x14ac:dyDescent="0.25">
      <c r="A87" s="32"/>
      <c r="B87" s="32"/>
      <c r="C87" s="32">
        <v>426</v>
      </c>
      <c r="D87" s="32"/>
      <c r="E87" s="33" t="s">
        <v>109</v>
      </c>
      <c r="F87" s="29">
        <f>F88</f>
        <v>285</v>
      </c>
      <c r="G87" s="29">
        <f>G88</f>
        <v>0</v>
      </c>
      <c r="H87" s="29">
        <f>H88</f>
        <v>285</v>
      </c>
    </row>
    <row r="88" spans="1:9" hidden="1" x14ac:dyDescent="0.25">
      <c r="A88" s="40"/>
      <c r="B88" s="40"/>
      <c r="C88" s="40"/>
      <c r="D88" s="40">
        <v>4262</v>
      </c>
      <c r="E88" s="41" t="s">
        <v>110</v>
      </c>
      <c r="F88" s="38">
        <v>285</v>
      </c>
      <c r="G88" s="38">
        <f>'POSEBNI DIO'!D140</f>
        <v>0</v>
      </c>
      <c r="H88" s="38">
        <f>F88+G88</f>
        <v>285</v>
      </c>
    </row>
    <row r="89" spans="1:9" x14ac:dyDescent="0.25">
      <c r="A89" s="28"/>
      <c r="B89" s="28">
        <v>45</v>
      </c>
      <c r="C89" s="28"/>
      <c r="D89" s="28"/>
      <c r="E89" s="33" t="s">
        <v>10</v>
      </c>
      <c r="F89" s="29">
        <f t="shared" ref="F89:F90" si="6">F90</f>
        <v>43113.8</v>
      </c>
      <c r="G89" s="29">
        <f>G90</f>
        <v>-793</v>
      </c>
      <c r="H89" s="29">
        <f>F89+G89</f>
        <v>42320.800000000003</v>
      </c>
      <c r="I89" s="12"/>
    </row>
    <row r="90" spans="1:9" s="15" customFormat="1" hidden="1" x14ac:dyDescent="0.25">
      <c r="A90" s="42"/>
      <c r="B90" s="42"/>
      <c r="C90" s="42">
        <v>451</v>
      </c>
      <c r="D90" s="42"/>
      <c r="E90" s="43" t="s">
        <v>76</v>
      </c>
      <c r="F90" s="104">
        <f t="shared" si="6"/>
        <v>43113.8</v>
      </c>
      <c r="G90" s="29">
        <f>G91</f>
        <v>-793</v>
      </c>
      <c r="H90" s="104">
        <f>F90+G90</f>
        <v>42320.800000000003</v>
      </c>
    </row>
    <row r="91" spans="1:9" hidden="1" x14ac:dyDescent="0.25">
      <c r="A91" s="8"/>
      <c r="B91" s="8"/>
      <c r="C91" s="8"/>
      <c r="D91" s="8">
        <v>4511</v>
      </c>
      <c r="E91" s="10" t="s">
        <v>76</v>
      </c>
      <c r="F91" s="38">
        <f>'POSEBNI DIO'!C61+'POSEBNI DIO'!C109+'POSEBNI DIO'!C143+'POSEBNI DIO'!C181</f>
        <v>43113.8</v>
      </c>
      <c r="G91" s="38">
        <f>'POSEBNI DIO'!D61+'POSEBNI DIO'!D181+'POSEBNI DIO'!D143</f>
        <v>-793</v>
      </c>
      <c r="H91" s="38">
        <f>'POSEBNI DIO'!O17</f>
        <v>0</v>
      </c>
    </row>
    <row r="92" spans="1:9" hidden="1" x14ac:dyDescent="0.25">
      <c r="A92" s="8"/>
      <c r="B92" s="8"/>
      <c r="C92" s="8"/>
      <c r="D92" s="8"/>
      <c r="E92" s="9"/>
      <c r="F92" s="105"/>
      <c r="G92" s="105"/>
      <c r="H92" s="105"/>
    </row>
    <row r="93" spans="1:9" hidden="1" x14ac:dyDescent="0.25">
      <c r="A93" s="8"/>
      <c r="B93" s="8"/>
      <c r="C93" s="8"/>
      <c r="D93" s="8"/>
      <c r="E93" s="9"/>
      <c r="F93" s="105"/>
      <c r="G93" s="105"/>
      <c r="H93" s="105"/>
    </row>
    <row r="94" spans="1:9" hidden="1" x14ac:dyDescent="0.25">
      <c r="A94" s="8"/>
      <c r="B94" s="8"/>
      <c r="C94" s="8"/>
      <c r="D94" s="8"/>
      <c r="E94" s="10"/>
      <c r="F94" s="105"/>
      <c r="G94" s="105"/>
      <c r="H94" s="105"/>
    </row>
    <row r="95" spans="1:9" hidden="1" x14ac:dyDescent="0.25">
      <c r="A95" s="8"/>
      <c r="B95" s="8"/>
      <c r="C95" s="8"/>
      <c r="D95" s="8"/>
      <c r="E95" s="10"/>
      <c r="F95" s="105"/>
      <c r="G95" s="105"/>
      <c r="H95" s="105"/>
    </row>
    <row r="96" spans="1:9" hidden="1" x14ac:dyDescent="0.25">
      <c r="A96" s="8"/>
      <c r="B96" s="8"/>
      <c r="C96" s="8"/>
      <c r="D96" s="7"/>
      <c r="E96" s="7"/>
      <c r="F96" s="105"/>
      <c r="G96" s="105"/>
      <c r="H96" s="105"/>
    </row>
    <row r="98" spans="1:8" s="77" customFormat="1" ht="12.75" x14ac:dyDescent="0.2">
      <c r="A98" s="192" t="s">
        <v>151</v>
      </c>
      <c r="B98" s="192"/>
      <c r="C98" s="192"/>
      <c r="D98" s="192"/>
      <c r="E98" s="192"/>
      <c r="F98" s="192"/>
      <c r="G98" s="192"/>
      <c r="H98" s="192"/>
    </row>
    <row r="99" spans="1:8" x14ac:dyDescent="0.25">
      <c r="A99" s="174" t="s">
        <v>150</v>
      </c>
      <c r="B99" s="175"/>
      <c r="C99" s="175"/>
      <c r="D99" s="176"/>
      <c r="E99" s="71" t="s">
        <v>122</v>
      </c>
      <c r="F99" s="98" t="s">
        <v>117</v>
      </c>
      <c r="G99" s="98" t="s">
        <v>177</v>
      </c>
      <c r="H99" s="98" t="s">
        <v>178</v>
      </c>
    </row>
    <row r="100" spans="1:8" s="126" customFormat="1" ht="9" customHeight="1" x14ac:dyDescent="0.2">
      <c r="A100" s="177">
        <v>1</v>
      </c>
      <c r="B100" s="178"/>
      <c r="C100" s="178"/>
      <c r="D100" s="179"/>
      <c r="E100" s="124">
        <v>2</v>
      </c>
      <c r="F100" s="125">
        <v>3</v>
      </c>
      <c r="G100" s="125">
        <v>4</v>
      </c>
      <c r="H100" s="125">
        <v>5</v>
      </c>
    </row>
    <row r="101" spans="1:8" s="75" customFormat="1" ht="15.75" customHeight="1" x14ac:dyDescent="0.2">
      <c r="A101" s="47"/>
      <c r="B101" s="73"/>
      <c r="C101" s="73"/>
      <c r="D101" s="74"/>
      <c r="E101" s="71" t="s">
        <v>152</v>
      </c>
      <c r="F101" s="95">
        <f t="shared" ref="F101:G101" si="7">F103+F105+F107+F109</f>
        <v>455352</v>
      </c>
      <c r="G101" s="95">
        <f t="shared" si="7"/>
        <v>1000</v>
      </c>
      <c r="H101" s="95">
        <f>F101+G101</f>
        <v>456352</v>
      </c>
    </row>
    <row r="102" spans="1:8" s="76" customFormat="1" ht="12.75" x14ac:dyDescent="0.2">
      <c r="A102" s="152">
        <v>1</v>
      </c>
      <c r="B102" s="185"/>
      <c r="C102" s="185"/>
      <c r="D102" s="186"/>
      <c r="E102" s="28" t="s">
        <v>7</v>
      </c>
      <c r="F102" s="96"/>
      <c r="G102" s="96"/>
      <c r="H102" s="96"/>
    </row>
    <row r="103" spans="1:8" s="76" customFormat="1" ht="12.75" x14ac:dyDescent="0.2">
      <c r="A103" s="187">
        <v>12</v>
      </c>
      <c r="B103" s="185"/>
      <c r="C103" s="185"/>
      <c r="D103" s="186"/>
      <c r="E103" s="37" t="s">
        <v>153</v>
      </c>
      <c r="F103" s="94">
        <f>F27</f>
        <v>302633</v>
      </c>
      <c r="G103" s="94">
        <v>0</v>
      </c>
      <c r="H103" s="94">
        <f>F103+G103</f>
        <v>302633</v>
      </c>
    </row>
    <row r="104" spans="1:8" s="76" customFormat="1" ht="12.75" x14ac:dyDescent="0.2">
      <c r="A104" s="182" t="s">
        <v>182</v>
      </c>
      <c r="B104" s="183"/>
      <c r="C104" s="183"/>
      <c r="D104" s="184"/>
      <c r="E104" s="28" t="s">
        <v>18</v>
      </c>
      <c r="F104" s="96"/>
      <c r="G104" s="96"/>
      <c r="H104" s="96"/>
    </row>
    <row r="105" spans="1:8" s="76" customFormat="1" ht="12.75" x14ac:dyDescent="0.2">
      <c r="A105" s="187">
        <v>32</v>
      </c>
      <c r="B105" s="185"/>
      <c r="C105" s="185"/>
      <c r="D105" s="186"/>
      <c r="E105" s="37" t="s">
        <v>154</v>
      </c>
      <c r="F105" s="94">
        <v>5000</v>
      </c>
      <c r="G105" s="94">
        <v>500</v>
      </c>
      <c r="H105" s="94">
        <f>F105+G105</f>
        <v>5500</v>
      </c>
    </row>
    <row r="106" spans="1:8" s="76" customFormat="1" ht="12.75" x14ac:dyDescent="0.2">
      <c r="A106" s="182" t="s">
        <v>179</v>
      </c>
      <c r="B106" s="183"/>
      <c r="C106" s="183"/>
      <c r="D106" s="184"/>
      <c r="E106" s="28" t="s">
        <v>155</v>
      </c>
      <c r="F106" s="96"/>
      <c r="G106" s="96"/>
      <c r="H106" s="96"/>
    </row>
    <row r="107" spans="1:8" s="76" customFormat="1" ht="12.75" x14ac:dyDescent="0.2">
      <c r="A107" s="187">
        <v>47</v>
      </c>
      <c r="B107" s="185"/>
      <c r="C107" s="185"/>
      <c r="D107" s="186"/>
      <c r="E107" s="37" t="s">
        <v>156</v>
      </c>
      <c r="F107" s="94">
        <f>F17</f>
        <v>18719</v>
      </c>
      <c r="G107" s="94">
        <v>0</v>
      </c>
      <c r="H107" s="94">
        <f>F107+G107</f>
        <v>18719</v>
      </c>
    </row>
    <row r="108" spans="1:8" s="76" customFormat="1" ht="12.75" x14ac:dyDescent="0.2">
      <c r="A108" s="182" t="s">
        <v>180</v>
      </c>
      <c r="B108" s="183"/>
      <c r="C108" s="183"/>
      <c r="D108" s="184"/>
      <c r="E108" s="28" t="s">
        <v>157</v>
      </c>
      <c r="F108" s="96"/>
      <c r="G108" s="96"/>
      <c r="H108" s="96"/>
    </row>
    <row r="109" spans="1:8" s="76" customFormat="1" ht="12.75" x14ac:dyDescent="0.2">
      <c r="A109" s="193" t="s">
        <v>181</v>
      </c>
      <c r="B109" s="183"/>
      <c r="C109" s="183"/>
      <c r="D109" s="184"/>
      <c r="E109" s="37" t="s">
        <v>158</v>
      </c>
      <c r="F109" s="94">
        <f>F10</f>
        <v>129000</v>
      </c>
      <c r="G109" s="94">
        <f>G11</f>
        <v>500</v>
      </c>
      <c r="H109" s="94">
        <f>F109+G109</f>
        <v>129500</v>
      </c>
    </row>
    <row r="110" spans="1:8" s="76" customFormat="1" ht="12.75" x14ac:dyDescent="0.2">
      <c r="A110" s="76" t="s">
        <v>37</v>
      </c>
      <c r="F110" s="106"/>
      <c r="G110" s="106"/>
      <c r="H110" s="106"/>
    </row>
    <row r="111" spans="1:8" x14ac:dyDescent="0.25">
      <c r="A111" s="174" t="s">
        <v>150</v>
      </c>
      <c r="B111" s="175"/>
      <c r="C111" s="175"/>
      <c r="D111" s="176"/>
      <c r="E111" s="71" t="s">
        <v>122</v>
      </c>
      <c r="F111" s="98" t="s">
        <v>117</v>
      </c>
      <c r="G111" s="98" t="s">
        <v>177</v>
      </c>
      <c r="H111" s="98" t="s">
        <v>178</v>
      </c>
    </row>
    <row r="112" spans="1:8" s="126" customFormat="1" ht="9" customHeight="1" x14ac:dyDescent="0.2">
      <c r="A112" s="177">
        <v>1</v>
      </c>
      <c r="B112" s="178"/>
      <c r="C112" s="178"/>
      <c r="D112" s="179"/>
      <c r="E112" s="124">
        <v>2</v>
      </c>
      <c r="F112" s="125">
        <v>3</v>
      </c>
      <c r="G112" s="125">
        <v>4</v>
      </c>
      <c r="H112" s="125">
        <v>5</v>
      </c>
    </row>
    <row r="113" spans="1:8" x14ac:dyDescent="0.25">
      <c r="A113" s="47"/>
      <c r="B113" s="73"/>
      <c r="C113" s="73"/>
      <c r="D113" s="74"/>
      <c r="E113" s="71" t="s">
        <v>101</v>
      </c>
      <c r="F113" s="95">
        <f t="shared" ref="F113:G113" si="8">F115+F117+F119+F121</f>
        <v>464487.8</v>
      </c>
      <c r="G113" s="95">
        <f t="shared" si="8"/>
        <v>1000</v>
      </c>
      <c r="H113" s="95">
        <f>H115+H117+H119+H121</f>
        <v>465487.8</v>
      </c>
    </row>
    <row r="114" spans="1:8" x14ac:dyDescent="0.25">
      <c r="A114" s="152">
        <v>1</v>
      </c>
      <c r="B114" s="185"/>
      <c r="C114" s="185"/>
      <c r="D114" s="186"/>
      <c r="E114" s="28" t="s">
        <v>7</v>
      </c>
      <c r="F114" s="96"/>
      <c r="G114" s="96"/>
      <c r="H114" s="96"/>
    </row>
    <row r="115" spans="1:8" x14ac:dyDescent="0.25">
      <c r="A115" s="187">
        <v>12</v>
      </c>
      <c r="B115" s="185"/>
      <c r="C115" s="185"/>
      <c r="D115" s="186"/>
      <c r="E115" s="37" t="s">
        <v>153</v>
      </c>
      <c r="F115" s="94">
        <v>302633</v>
      </c>
      <c r="G115" s="94">
        <f>'POSEBNI DIO'!D12</f>
        <v>0</v>
      </c>
      <c r="H115" s="94">
        <f t="shared" ref="H115:H119" si="9">F115+G115</f>
        <v>302633</v>
      </c>
    </row>
    <row r="116" spans="1:8" x14ac:dyDescent="0.25">
      <c r="A116" s="182" t="s">
        <v>146</v>
      </c>
      <c r="B116" s="183"/>
      <c r="C116" s="183"/>
      <c r="D116" s="184"/>
      <c r="E116" s="28" t="s">
        <v>18</v>
      </c>
      <c r="F116" s="96"/>
      <c r="G116" s="96"/>
      <c r="H116" s="96"/>
    </row>
    <row r="117" spans="1:8" x14ac:dyDescent="0.25">
      <c r="A117" s="187">
        <v>32</v>
      </c>
      <c r="B117" s="185"/>
      <c r="C117" s="185"/>
      <c r="D117" s="186"/>
      <c r="E117" s="37" t="s">
        <v>154</v>
      </c>
      <c r="F117" s="94">
        <f>'POSEBNI DIO'!C207+'POSEBNI DIO'!C86+'POSEBNI DIO'!C62</f>
        <v>14135.8</v>
      </c>
      <c r="G117" s="94">
        <v>500</v>
      </c>
      <c r="H117" s="94">
        <f t="shared" si="9"/>
        <v>14635.8</v>
      </c>
    </row>
    <row r="118" spans="1:8" x14ac:dyDescent="0.25">
      <c r="A118" s="182" t="s">
        <v>179</v>
      </c>
      <c r="B118" s="183"/>
      <c r="C118" s="183"/>
      <c r="D118" s="184"/>
      <c r="E118" s="28" t="s">
        <v>155</v>
      </c>
      <c r="F118" s="96"/>
      <c r="G118" s="96"/>
      <c r="H118" s="96"/>
    </row>
    <row r="119" spans="1:8" x14ac:dyDescent="0.25">
      <c r="A119" s="187">
        <v>47</v>
      </c>
      <c r="B119" s="185"/>
      <c r="C119" s="185"/>
      <c r="D119" s="186"/>
      <c r="E119" s="37" t="s">
        <v>156</v>
      </c>
      <c r="F119" s="94">
        <f>'POSEBNI DIO'!C110</f>
        <v>18719</v>
      </c>
      <c r="G119" s="94">
        <v>0</v>
      </c>
      <c r="H119" s="94">
        <f t="shared" si="9"/>
        <v>18719</v>
      </c>
    </row>
    <row r="120" spans="1:8" x14ac:dyDescent="0.25">
      <c r="A120" s="182" t="s">
        <v>180</v>
      </c>
      <c r="B120" s="183"/>
      <c r="C120" s="183"/>
      <c r="D120" s="184"/>
      <c r="E120" s="28" t="s">
        <v>157</v>
      </c>
      <c r="F120" s="96"/>
      <c r="G120" s="96"/>
      <c r="H120" s="96"/>
    </row>
    <row r="121" spans="1:8" x14ac:dyDescent="0.25">
      <c r="A121" s="193" t="s">
        <v>181</v>
      </c>
      <c r="B121" s="183"/>
      <c r="C121" s="183"/>
      <c r="D121" s="184"/>
      <c r="E121" s="37" t="s">
        <v>158</v>
      </c>
      <c r="F121" s="94">
        <f>'POSEBNI DIO'!C144+'POSEBNI DIO'!C195</f>
        <v>129000</v>
      </c>
      <c r="G121" s="94">
        <v>500</v>
      </c>
      <c r="H121" s="94">
        <f>F121+G121</f>
        <v>129500</v>
      </c>
    </row>
    <row r="123" spans="1:8" x14ac:dyDescent="0.25">
      <c r="A123" s="192" t="s">
        <v>159</v>
      </c>
      <c r="B123" s="192"/>
      <c r="C123" s="192"/>
      <c r="D123" s="192"/>
      <c r="E123" s="192"/>
      <c r="F123" s="192"/>
      <c r="G123" s="192"/>
      <c r="H123" s="192"/>
    </row>
    <row r="124" spans="1:8" x14ac:dyDescent="0.25">
      <c r="A124" s="174" t="s">
        <v>150</v>
      </c>
      <c r="B124" s="175"/>
      <c r="C124" s="175"/>
      <c r="D124" s="176"/>
      <c r="E124" s="71" t="s">
        <v>122</v>
      </c>
      <c r="F124" s="98" t="s">
        <v>117</v>
      </c>
      <c r="G124" s="98" t="s">
        <v>177</v>
      </c>
      <c r="H124" s="98" t="s">
        <v>178</v>
      </c>
    </row>
    <row r="125" spans="1:8" s="126" customFormat="1" ht="9" customHeight="1" x14ac:dyDescent="0.2">
      <c r="A125" s="177">
        <v>1</v>
      </c>
      <c r="B125" s="178"/>
      <c r="C125" s="178"/>
      <c r="D125" s="179"/>
      <c r="E125" s="124">
        <v>2</v>
      </c>
      <c r="F125" s="125">
        <v>3</v>
      </c>
      <c r="G125" s="125">
        <v>4</v>
      </c>
      <c r="H125" s="125">
        <v>5</v>
      </c>
    </row>
    <row r="126" spans="1:8" x14ac:dyDescent="0.25">
      <c r="A126" s="47"/>
      <c r="B126" s="73"/>
      <c r="C126" s="73"/>
      <c r="D126" s="74"/>
      <c r="E126" s="71" t="s">
        <v>101</v>
      </c>
      <c r="F126" s="95">
        <f t="shared" ref="F126:G126" si="10">F128</f>
        <v>464487.8</v>
      </c>
      <c r="G126" s="95">
        <f t="shared" si="10"/>
        <v>1000</v>
      </c>
      <c r="H126" s="95">
        <f>F126+G126</f>
        <v>465487.8</v>
      </c>
    </row>
    <row r="127" spans="1:8" x14ac:dyDescent="0.25">
      <c r="A127" s="182" t="s">
        <v>160</v>
      </c>
      <c r="B127" s="183"/>
      <c r="C127" s="183"/>
      <c r="D127" s="184"/>
      <c r="E127" s="28" t="s">
        <v>161</v>
      </c>
      <c r="F127" s="96"/>
      <c r="G127" s="96"/>
      <c r="H127" s="96"/>
    </row>
    <row r="128" spans="1:8" x14ac:dyDescent="0.25">
      <c r="A128" s="187">
        <v>82</v>
      </c>
      <c r="B128" s="185"/>
      <c r="C128" s="185"/>
      <c r="D128" s="186"/>
      <c r="E128" s="37" t="s">
        <v>162</v>
      </c>
      <c r="F128" s="94">
        <v>464487.8</v>
      </c>
      <c r="G128" s="94">
        <v>1000</v>
      </c>
      <c r="H128" s="94">
        <f>F128+G128</f>
        <v>465487.8</v>
      </c>
    </row>
  </sheetData>
  <mergeCells count="33">
    <mergeCell ref="A127:D127"/>
    <mergeCell ref="A128:D128"/>
    <mergeCell ref="A120:D120"/>
    <mergeCell ref="A121:D121"/>
    <mergeCell ref="A123:H123"/>
    <mergeCell ref="A124:D124"/>
    <mergeCell ref="A125:D125"/>
    <mergeCell ref="A115:D115"/>
    <mergeCell ref="A116:D116"/>
    <mergeCell ref="A117:D117"/>
    <mergeCell ref="A118:D118"/>
    <mergeCell ref="A119:D119"/>
    <mergeCell ref="A109:D109"/>
    <mergeCell ref="A111:D111"/>
    <mergeCell ref="A112:D112"/>
    <mergeCell ref="A114:D114"/>
    <mergeCell ref="A105:D105"/>
    <mergeCell ref="A108:D108"/>
    <mergeCell ref="A107:D107"/>
    <mergeCell ref="A3:H3"/>
    <mergeCell ref="A5:H5"/>
    <mergeCell ref="A7:D7"/>
    <mergeCell ref="A8:D8"/>
    <mergeCell ref="A98:H98"/>
    <mergeCell ref="A36:D36"/>
    <mergeCell ref="A99:D99"/>
    <mergeCell ref="A37:D37"/>
    <mergeCell ref="A100:D100"/>
    <mergeCell ref="A38:E38"/>
    <mergeCell ref="A106:D106"/>
    <mergeCell ref="A102:D102"/>
    <mergeCell ref="A103:D103"/>
    <mergeCell ref="A104:D104"/>
  </mergeCells>
  <pageMargins left="0.7" right="0.7" top="0.75" bottom="0.75" header="0.3" footer="0.3"/>
  <pageSetup paperSize="9" scale="67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BE009-2261-40A8-8E8C-C56B3DFDE3F0}">
  <dimension ref="A1:E25"/>
  <sheetViews>
    <sheetView workbookViewId="0">
      <selection activeCell="C13" sqref="C13"/>
    </sheetView>
  </sheetViews>
  <sheetFormatPr defaultRowHeight="15" x14ac:dyDescent="0.25"/>
  <cols>
    <col min="1" max="1" width="8.28515625" customWidth="1"/>
    <col min="2" max="5" width="25.28515625" customWidth="1"/>
  </cols>
  <sheetData>
    <row r="1" spans="1:5" ht="18" x14ac:dyDescent="0.25">
      <c r="A1" s="3"/>
      <c r="B1" s="3"/>
      <c r="C1" s="3"/>
      <c r="D1" s="4"/>
      <c r="E1" s="4"/>
    </row>
    <row r="2" spans="1:5" ht="18" customHeight="1" x14ac:dyDescent="0.25">
      <c r="A2" s="140" t="s">
        <v>134</v>
      </c>
      <c r="B2" s="140"/>
      <c r="C2" s="140"/>
      <c r="D2" s="140"/>
      <c r="E2" s="140"/>
    </row>
    <row r="3" spans="1:5" ht="18" customHeight="1" x14ac:dyDescent="0.25">
      <c r="A3" s="34"/>
      <c r="B3" s="34"/>
      <c r="C3" s="34"/>
      <c r="D3" s="34"/>
      <c r="E3" s="34"/>
    </row>
    <row r="4" spans="1:5" ht="15.75" x14ac:dyDescent="0.25">
      <c r="A4" s="140" t="s">
        <v>135</v>
      </c>
      <c r="B4" s="140"/>
      <c r="C4" s="140"/>
      <c r="D4" s="140"/>
      <c r="E4" s="140"/>
    </row>
    <row r="5" spans="1:5" ht="25.5" customHeight="1" x14ac:dyDescent="0.25">
      <c r="A5" s="54" t="s">
        <v>136</v>
      </c>
      <c r="B5" s="60" t="s">
        <v>122</v>
      </c>
      <c r="C5" s="78" t="s">
        <v>117</v>
      </c>
      <c r="D5" s="78" t="s">
        <v>177</v>
      </c>
      <c r="E5" s="78" t="s">
        <v>178</v>
      </c>
    </row>
    <row r="6" spans="1:5" s="53" customFormat="1" ht="11.25" x14ac:dyDescent="0.2">
      <c r="A6" s="55">
        <v>1</v>
      </c>
      <c r="B6" s="61">
        <v>2</v>
      </c>
      <c r="C6" s="55">
        <v>5</v>
      </c>
      <c r="D6" s="55">
        <v>6</v>
      </c>
      <c r="E6" s="55">
        <v>7</v>
      </c>
    </row>
    <row r="7" spans="1:5" ht="15" customHeight="1" x14ac:dyDescent="0.25">
      <c r="A7" s="54"/>
      <c r="B7" s="62" t="s">
        <v>137</v>
      </c>
      <c r="C7" s="54"/>
      <c r="D7" s="54"/>
      <c r="E7" s="54"/>
    </row>
    <row r="8" spans="1:5" ht="24.75" customHeight="1" x14ac:dyDescent="0.25">
      <c r="A8" s="17">
        <v>8</v>
      </c>
      <c r="B8" s="128" t="s">
        <v>11</v>
      </c>
      <c r="C8" s="6"/>
      <c r="D8" s="6"/>
      <c r="E8" s="6"/>
    </row>
    <row r="9" spans="1:5" ht="15" customHeight="1" x14ac:dyDescent="0.25">
      <c r="A9" s="8">
        <v>84</v>
      </c>
      <c r="B9" s="8" t="s">
        <v>16</v>
      </c>
      <c r="C9" s="6"/>
      <c r="D9" s="6"/>
      <c r="E9" s="6"/>
    </row>
    <row r="10" spans="1:5" ht="15" customHeight="1" x14ac:dyDescent="0.25">
      <c r="A10" s="17"/>
      <c r="B10" s="62" t="s">
        <v>138</v>
      </c>
      <c r="C10" s="6"/>
      <c r="D10" s="6"/>
      <c r="E10" s="6"/>
    </row>
    <row r="11" spans="1:5" ht="21.75" customHeight="1" x14ac:dyDescent="0.25">
      <c r="A11" s="19">
        <v>5</v>
      </c>
      <c r="B11" s="129" t="s">
        <v>12</v>
      </c>
      <c r="C11" s="6"/>
      <c r="D11" s="6"/>
      <c r="E11" s="6"/>
    </row>
    <row r="12" spans="1:5" ht="25.5" customHeight="1" x14ac:dyDescent="0.25">
      <c r="A12" s="8">
        <v>54</v>
      </c>
      <c r="B12" s="130" t="s">
        <v>17</v>
      </c>
      <c r="C12" s="6"/>
      <c r="D12" s="6"/>
      <c r="E12" s="63"/>
    </row>
    <row r="15" spans="1:5" ht="15.75" x14ac:dyDescent="0.25">
      <c r="A15" s="140" t="s">
        <v>139</v>
      </c>
      <c r="B15" s="140"/>
      <c r="C15" s="140"/>
      <c r="D15" s="140"/>
      <c r="E15" s="140"/>
    </row>
    <row r="16" spans="1:5" ht="25.5" x14ac:dyDescent="0.25">
      <c r="A16" s="54" t="s">
        <v>136</v>
      </c>
      <c r="B16" s="60" t="s">
        <v>122</v>
      </c>
      <c r="C16" s="54" t="s">
        <v>117</v>
      </c>
      <c r="D16" s="54" t="s">
        <v>123</v>
      </c>
      <c r="E16" s="54" t="s">
        <v>124</v>
      </c>
    </row>
    <row r="17" spans="1:5" s="53" customFormat="1" ht="11.25" x14ac:dyDescent="0.2">
      <c r="A17" s="55">
        <v>1</v>
      </c>
      <c r="B17" s="61">
        <v>2</v>
      </c>
      <c r="C17" s="55">
        <v>5</v>
      </c>
      <c r="D17" s="55">
        <v>6</v>
      </c>
      <c r="E17" s="55">
        <v>7</v>
      </c>
    </row>
    <row r="18" spans="1:5" ht="15" customHeight="1" x14ac:dyDescent="0.25">
      <c r="A18" s="64"/>
      <c r="B18" s="62" t="s">
        <v>140</v>
      </c>
      <c r="C18" s="54"/>
      <c r="D18" s="54"/>
      <c r="E18" s="54"/>
    </row>
    <row r="19" spans="1:5" s="67" customFormat="1" ht="15" customHeight="1" x14ac:dyDescent="0.25">
      <c r="A19" s="65" t="s">
        <v>141</v>
      </c>
      <c r="B19" s="33" t="s">
        <v>142</v>
      </c>
      <c r="C19" s="66"/>
      <c r="D19" s="66"/>
      <c r="E19" s="66"/>
    </row>
    <row r="20" spans="1:5" s="67" customFormat="1" ht="23.25" customHeight="1" x14ac:dyDescent="0.25">
      <c r="A20" s="68" t="s">
        <v>143</v>
      </c>
      <c r="B20" s="127" t="s">
        <v>144</v>
      </c>
      <c r="C20" s="69"/>
      <c r="D20" s="69"/>
      <c r="E20" s="69"/>
    </row>
    <row r="21" spans="1:5" ht="15" customHeight="1" x14ac:dyDescent="0.25">
      <c r="A21" s="70"/>
      <c r="B21" s="62" t="s">
        <v>138</v>
      </c>
      <c r="C21" s="6"/>
      <c r="D21" s="6"/>
      <c r="E21" s="6"/>
    </row>
    <row r="22" spans="1:5" s="67" customFormat="1" ht="15" customHeight="1" x14ac:dyDescent="0.25">
      <c r="A22" s="65">
        <v>1</v>
      </c>
      <c r="B22" s="33" t="s">
        <v>7</v>
      </c>
      <c r="C22" s="66"/>
      <c r="D22" s="66"/>
      <c r="E22" s="66"/>
    </row>
    <row r="23" spans="1:5" s="67" customFormat="1" ht="15" customHeight="1" x14ac:dyDescent="0.25">
      <c r="A23" s="68" t="s">
        <v>145</v>
      </c>
      <c r="B23" s="39" t="s">
        <v>7</v>
      </c>
      <c r="C23" s="69"/>
      <c r="D23" s="69"/>
      <c r="E23" s="69"/>
    </row>
    <row r="24" spans="1:5" s="67" customFormat="1" ht="15" customHeight="1" x14ac:dyDescent="0.25">
      <c r="A24" s="65" t="s">
        <v>146</v>
      </c>
      <c r="B24" s="33" t="s">
        <v>18</v>
      </c>
      <c r="C24" s="66"/>
      <c r="D24" s="66"/>
      <c r="E24" s="66"/>
    </row>
    <row r="25" spans="1:5" s="67" customFormat="1" ht="15" customHeight="1" x14ac:dyDescent="0.25">
      <c r="A25" s="68" t="s">
        <v>147</v>
      </c>
      <c r="B25" s="39" t="s">
        <v>148</v>
      </c>
      <c r="C25" s="69"/>
      <c r="D25" s="69"/>
      <c r="E25" s="69"/>
    </row>
  </sheetData>
  <mergeCells count="3">
    <mergeCell ref="A2:E2"/>
    <mergeCell ref="A4:E4"/>
    <mergeCell ref="A15:E1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C222"/>
  <sheetViews>
    <sheetView topLeftCell="A3" workbookViewId="0">
      <selection activeCell="C226" sqref="C226"/>
    </sheetView>
  </sheetViews>
  <sheetFormatPr defaultRowHeight="15" x14ac:dyDescent="0.25"/>
  <cols>
    <col min="1" max="1" width="17.5703125" customWidth="1"/>
    <col min="2" max="2" width="36.85546875" customWidth="1"/>
    <col min="3" max="3" width="15.7109375" customWidth="1"/>
    <col min="4" max="4" width="20.7109375" customWidth="1"/>
    <col min="5" max="5" width="15.7109375" customWidth="1"/>
    <col min="7" max="7" width="9.140625" style="134"/>
    <col min="8" max="8" width="10.140625" bestFit="1" customWidth="1"/>
    <col min="9" max="9" width="9.28515625" bestFit="1" customWidth="1"/>
    <col min="10" max="10" width="10.7109375" style="134" bestFit="1" customWidth="1"/>
    <col min="11" max="11" width="10.140625" bestFit="1" customWidth="1"/>
    <col min="13" max="13" width="9.7109375" bestFit="1" customWidth="1"/>
    <col min="14" max="14" width="9.140625" style="134"/>
    <col min="15" max="15" width="9.7109375" bestFit="1" customWidth="1"/>
  </cols>
  <sheetData>
    <row r="1" spans="1:15" ht="18" x14ac:dyDescent="0.25">
      <c r="A1" s="3" t="s">
        <v>37</v>
      </c>
      <c r="B1" s="3"/>
      <c r="C1" s="4"/>
      <c r="D1" s="4"/>
      <c r="E1" s="4"/>
    </row>
    <row r="2" spans="1:15" ht="18" customHeight="1" x14ac:dyDescent="0.25">
      <c r="A2" s="140" t="s">
        <v>13</v>
      </c>
      <c r="B2" s="141"/>
      <c r="C2" s="141"/>
      <c r="D2" s="188"/>
      <c r="E2" s="188"/>
    </row>
    <row r="3" spans="1:15" ht="18" x14ac:dyDescent="0.25">
      <c r="A3" s="3"/>
      <c r="B3" s="3"/>
      <c r="C3" s="4"/>
      <c r="D3" s="4"/>
      <c r="E3" s="4"/>
    </row>
    <row r="4" spans="1:15" s="36" customFormat="1" ht="23.25" customHeight="1" x14ac:dyDescent="0.25">
      <c r="A4" s="54" t="s">
        <v>125</v>
      </c>
      <c r="B4" s="54" t="s">
        <v>122</v>
      </c>
      <c r="C4" s="78" t="s">
        <v>187</v>
      </c>
      <c r="D4" s="78" t="s">
        <v>177</v>
      </c>
      <c r="E4" s="78" t="s">
        <v>178</v>
      </c>
      <c r="G4" s="131"/>
      <c r="J4" s="131"/>
      <c r="N4" s="131"/>
    </row>
    <row r="5" spans="1:15" s="57" customFormat="1" ht="10.5" customHeight="1" x14ac:dyDescent="0.2">
      <c r="A5" s="55">
        <v>1</v>
      </c>
      <c r="B5" s="55">
        <v>2</v>
      </c>
      <c r="C5" s="56">
        <v>5</v>
      </c>
      <c r="D5" s="56">
        <v>4</v>
      </c>
      <c r="E5" s="56">
        <v>5</v>
      </c>
      <c r="G5" s="132"/>
      <c r="J5" s="132"/>
      <c r="N5" s="132"/>
    </row>
    <row r="6" spans="1:15" s="59" customFormat="1" ht="38.25" customHeight="1" x14ac:dyDescent="0.2">
      <c r="A6" s="49" t="s">
        <v>126</v>
      </c>
      <c r="B6" s="49" t="s">
        <v>127</v>
      </c>
      <c r="C6" s="58"/>
      <c r="D6" s="58"/>
      <c r="E6" s="58"/>
      <c r="G6" s="133"/>
      <c r="J6" s="133"/>
      <c r="N6" s="133"/>
    </row>
    <row r="7" spans="1:15" s="59" customFormat="1" ht="38.25" customHeight="1" x14ac:dyDescent="0.2">
      <c r="A7" s="49" t="s">
        <v>128</v>
      </c>
      <c r="B7" s="49" t="s">
        <v>129</v>
      </c>
      <c r="C7" s="58"/>
      <c r="D7" s="58"/>
      <c r="E7" s="58"/>
      <c r="G7" s="133"/>
      <c r="J7" s="133"/>
      <c r="N7" s="133"/>
    </row>
    <row r="8" spans="1:15" s="59" customFormat="1" ht="38.25" customHeight="1" x14ac:dyDescent="0.2">
      <c r="A8" s="49" t="s">
        <v>130</v>
      </c>
      <c r="B8" s="49" t="s">
        <v>131</v>
      </c>
      <c r="C8" s="58"/>
      <c r="D8" s="58"/>
      <c r="E8" s="58"/>
      <c r="G8" s="133"/>
      <c r="J8" s="133"/>
      <c r="N8" s="133"/>
    </row>
    <row r="9" spans="1:15" x14ac:dyDescent="0.25">
      <c r="A9" s="49" t="s">
        <v>132</v>
      </c>
      <c r="B9" s="50" t="s">
        <v>29</v>
      </c>
      <c r="C9" s="29">
        <v>464487.8</v>
      </c>
      <c r="D9" s="29">
        <f>D10+D182</f>
        <v>1800</v>
      </c>
      <c r="E9" s="29">
        <f>C9+D9</f>
        <v>466287.8</v>
      </c>
      <c r="K9" s="12"/>
    </row>
    <row r="10" spans="1:15" x14ac:dyDescent="0.25">
      <c r="A10" s="49" t="s">
        <v>28</v>
      </c>
      <c r="B10" s="50" t="s">
        <v>133</v>
      </c>
      <c r="C10" s="29">
        <v>454087.8</v>
      </c>
      <c r="D10" s="29">
        <f>D12+D62+D86+D110+D144</f>
        <v>1800</v>
      </c>
      <c r="E10" s="29">
        <f t="shared" ref="E10:E73" si="0">C10+D10</f>
        <v>455887.8</v>
      </c>
      <c r="J10" s="135"/>
    </row>
    <row r="11" spans="1:15" ht="0.75" customHeight="1" x14ac:dyDescent="0.25">
      <c r="A11" s="49"/>
      <c r="B11" s="50"/>
      <c r="C11" s="38"/>
      <c r="D11" s="38"/>
      <c r="E11" s="38">
        <f t="shared" si="0"/>
        <v>0</v>
      </c>
      <c r="J11" s="135"/>
    </row>
    <row r="12" spans="1:15" x14ac:dyDescent="0.25">
      <c r="A12" s="87" t="s">
        <v>32</v>
      </c>
      <c r="B12" s="87" t="s">
        <v>100</v>
      </c>
      <c r="C12" s="88">
        <v>299633</v>
      </c>
      <c r="D12" s="88">
        <f>D13+D51</f>
        <v>0</v>
      </c>
      <c r="E12" s="88">
        <f t="shared" si="0"/>
        <v>299633</v>
      </c>
      <c r="J12" s="135"/>
      <c r="K12" s="12"/>
      <c r="M12" s="12"/>
    </row>
    <row r="13" spans="1:15" x14ac:dyDescent="0.25">
      <c r="A13" s="50">
        <v>3</v>
      </c>
      <c r="B13" s="49" t="s">
        <v>8</v>
      </c>
      <c r="C13" s="29">
        <v>274230</v>
      </c>
      <c r="D13" s="29">
        <f>D14+D21+D48</f>
        <v>0</v>
      </c>
      <c r="E13" s="29">
        <f t="shared" si="0"/>
        <v>274230</v>
      </c>
      <c r="I13" s="12"/>
      <c r="J13" s="139"/>
      <c r="K13" s="12"/>
      <c r="L13" s="12"/>
      <c r="M13" s="12"/>
      <c r="N13" s="139"/>
      <c r="O13" s="12"/>
    </row>
    <row r="14" spans="1:15" x14ac:dyDescent="0.25">
      <c r="A14" s="49">
        <v>31</v>
      </c>
      <c r="B14" s="49" t="s">
        <v>9</v>
      </c>
      <c r="C14" s="29">
        <v>234700</v>
      </c>
      <c r="D14" s="29">
        <f>D15+D17+D19</f>
        <v>0</v>
      </c>
      <c r="E14" s="29">
        <f t="shared" si="0"/>
        <v>234700</v>
      </c>
      <c r="I14" s="12"/>
      <c r="J14" s="139"/>
      <c r="K14" s="12"/>
      <c r="L14" s="12"/>
      <c r="M14" s="12"/>
      <c r="N14" s="139"/>
      <c r="O14" s="12"/>
    </row>
    <row r="15" spans="1:15" hidden="1" x14ac:dyDescent="0.25">
      <c r="A15" s="49">
        <v>311</v>
      </c>
      <c r="B15" s="49" t="s">
        <v>38</v>
      </c>
      <c r="C15" s="29">
        <v>190000</v>
      </c>
      <c r="D15" s="29">
        <f>D16</f>
        <v>0</v>
      </c>
      <c r="E15" s="29">
        <f t="shared" si="0"/>
        <v>190000</v>
      </c>
      <c r="H15" s="16"/>
      <c r="I15" s="12"/>
      <c r="J15" s="139"/>
      <c r="K15" s="12"/>
      <c r="L15" s="12"/>
      <c r="M15" s="12"/>
      <c r="N15" s="139"/>
      <c r="O15" s="12"/>
    </row>
    <row r="16" spans="1:15" s="11" customFormat="1" hidden="1" x14ac:dyDescent="0.25">
      <c r="A16" s="48">
        <v>3111</v>
      </c>
      <c r="B16" s="48" t="s">
        <v>40</v>
      </c>
      <c r="C16" s="38">
        <v>190000</v>
      </c>
      <c r="D16" s="38"/>
      <c r="E16" s="38">
        <f t="shared" si="0"/>
        <v>190000</v>
      </c>
      <c r="G16" s="134"/>
      <c r="H16" s="45"/>
      <c r="I16" s="45"/>
      <c r="J16" s="139"/>
      <c r="K16" s="45"/>
      <c r="L16" s="45"/>
      <c r="M16" s="45"/>
      <c r="N16" s="139"/>
      <c r="O16" s="45"/>
    </row>
    <row r="17" spans="1:15" hidden="1" x14ac:dyDescent="0.25">
      <c r="A17" s="49">
        <v>312</v>
      </c>
      <c r="B17" s="49" t="s">
        <v>39</v>
      </c>
      <c r="C17" s="29">
        <v>12900</v>
      </c>
      <c r="D17" s="29">
        <f>D18</f>
        <v>0</v>
      </c>
      <c r="E17" s="29">
        <f t="shared" si="0"/>
        <v>12900</v>
      </c>
      <c r="H17" s="12"/>
      <c r="I17" s="12"/>
      <c r="J17" s="139"/>
      <c r="K17" s="12"/>
      <c r="L17" s="12"/>
      <c r="M17" s="12"/>
      <c r="N17" s="139"/>
      <c r="O17" s="12"/>
    </row>
    <row r="18" spans="1:15" hidden="1" x14ac:dyDescent="0.25">
      <c r="A18" s="48">
        <v>3121</v>
      </c>
      <c r="B18" s="48" t="s">
        <v>39</v>
      </c>
      <c r="C18" s="38">
        <v>12900</v>
      </c>
      <c r="D18" s="38"/>
      <c r="E18" s="38">
        <f t="shared" si="0"/>
        <v>12900</v>
      </c>
      <c r="I18" s="12"/>
      <c r="J18" s="139"/>
      <c r="K18" s="12"/>
      <c r="L18" s="12"/>
      <c r="M18" s="12"/>
      <c r="N18" s="139"/>
      <c r="O18" s="12"/>
    </row>
    <row r="19" spans="1:15" hidden="1" x14ac:dyDescent="0.25">
      <c r="A19" s="49">
        <v>313</v>
      </c>
      <c r="B19" s="49" t="s">
        <v>41</v>
      </c>
      <c r="C19" s="29">
        <v>31800</v>
      </c>
      <c r="D19" s="29">
        <f>D20</f>
        <v>0</v>
      </c>
      <c r="E19" s="29">
        <f t="shared" si="0"/>
        <v>31800</v>
      </c>
      <c r="I19" s="12"/>
      <c r="J19" s="139"/>
      <c r="K19" s="12"/>
      <c r="L19" s="12"/>
      <c r="M19" s="12"/>
      <c r="N19" s="139"/>
      <c r="O19" s="12"/>
    </row>
    <row r="20" spans="1:15" ht="25.5" hidden="1" x14ac:dyDescent="0.25">
      <c r="A20" s="48">
        <v>3132</v>
      </c>
      <c r="B20" s="48" t="s">
        <v>42</v>
      </c>
      <c r="C20" s="38">
        <v>31800</v>
      </c>
      <c r="D20" s="38"/>
      <c r="E20" s="38">
        <f t="shared" si="0"/>
        <v>31800</v>
      </c>
      <c r="I20" s="12"/>
      <c r="J20" s="139"/>
      <c r="K20" s="12"/>
      <c r="L20" s="12"/>
      <c r="M20" s="12"/>
      <c r="N20" s="139"/>
      <c r="O20" s="12"/>
    </row>
    <row r="21" spans="1:15" x14ac:dyDescent="0.25">
      <c r="A21" s="49">
        <v>32</v>
      </c>
      <c r="B21" s="49" t="s">
        <v>15</v>
      </c>
      <c r="C21" s="29">
        <v>38730</v>
      </c>
      <c r="D21" s="29">
        <f>D22+D27+D33+D42</f>
        <v>0</v>
      </c>
      <c r="E21" s="29">
        <f t="shared" si="0"/>
        <v>38730</v>
      </c>
      <c r="I21" s="12"/>
      <c r="J21" s="139"/>
      <c r="K21" s="12"/>
      <c r="L21" s="12"/>
      <c r="M21" s="12"/>
      <c r="N21" s="139"/>
      <c r="O21" s="12"/>
    </row>
    <row r="22" spans="1:15" hidden="1" x14ac:dyDescent="0.25">
      <c r="A22" s="49">
        <v>321</v>
      </c>
      <c r="B22" s="49" t="s">
        <v>43</v>
      </c>
      <c r="C22" s="29">
        <v>13000</v>
      </c>
      <c r="D22" s="29">
        <f>D23+D24+D25+D26</f>
        <v>0</v>
      </c>
      <c r="E22" s="29">
        <f t="shared" si="0"/>
        <v>13000</v>
      </c>
      <c r="I22" s="12"/>
      <c r="J22" s="139"/>
      <c r="K22" s="12"/>
      <c r="L22" s="12"/>
      <c r="M22" s="12"/>
      <c r="N22" s="139"/>
      <c r="O22" s="12"/>
    </row>
    <row r="23" spans="1:15" hidden="1" x14ac:dyDescent="0.25">
      <c r="A23" s="48">
        <v>3211</v>
      </c>
      <c r="B23" s="48" t="s">
        <v>44</v>
      </c>
      <c r="C23" s="38">
        <v>300</v>
      </c>
      <c r="D23" s="38"/>
      <c r="E23" s="38">
        <f t="shared" si="0"/>
        <v>300</v>
      </c>
      <c r="F23" s="12"/>
      <c r="I23" s="12"/>
      <c r="J23" s="139"/>
      <c r="K23" s="12"/>
      <c r="L23" s="12"/>
      <c r="M23" s="12"/>
      <c r="N23" s="139"/>
      <c r="O23" s="12"/>
    </row>
    <row r="24" spans="1:15" ht="25.5" hidden="1" x14ac:dyDescent="0.25">
      <c r="A24" s="48">
        <v>3212</v>
      </c>
      <c r="B24" s="48" t="s">
        <v>45</v>
      </c>
      <c r="C24" s="38">
        <v>11500</v>
      </c>
      <c r="D24" s="38"/>
      <c r="E24" s="38">
        <f t="shared" si="0"/>
        <v>11500</v>
      </c>
      <c r="I24" s="12"/>
      <c r="J24" s="139"/>
      <c r="K24" s="12"/>
      <c r="L24" s="12"/>
      <c r="M24" s="12"/>
      <c r="N24" s="139"/>
      <c r="O24" s="12"/>
    </row>
    <row r="25" spans="1:15" hidden="1" x14ac:dyDescent="0.25">
      <c r="A25" s="48">
        <v>3213</v>
      </c>
      <c r="B25" s="48" t="s">
        <v>47</v>
      </c>
      <c r="C25" s="38">
        <v>400</v>
      </c>
      <c r="D25" s="38"/>
      <c r="E25" s="38">
        <f t="shared" si="0"/>
        <v>400</v>
      </c>
      <c r="I25" s="12"/>
      <c r="J25" s="139"/>
      <c r="K25" s="12"/>
      <c r="L25" s="12"/>
      <c r="M25" s="12"/>
      <c r="N25" s="139"/>
      <c r="O25" s="12"/>
    </row>
    <row r="26" spans="1:15" ht="27" hidden="1" customHeight="1" x14ac:dyDescent="0.25">
      <c r="A26" s="48">
        <v>3214</v>
      </c>
      <c r="B26" s="48" t="s">
        <v>91</v>
      </c>
      <c r="C26" s="38">
        <v>800</v>
      </c>
      <c r="D26" s="38"/>
      <c r="E26" s="38">
        <f t="shared" si="0"/>
        <v>800</v>
      </c>
      <c r="I26" s="12"/>
      <c r="J26" s="139"/>
      <c r="K26" s="12"/>
      <c r="L26" s="12"/>
      <c r="M26" s="12"/>
      <c r="N26" s="139"/>
      <c r="O26" s="12"/>
    </row>
    <row r="27" spans="1:15" s="11" customFormat="1" hidden="1" x14ac:dyDescent="0.25">
      <c r="A27" s="49">
        <v>322</v>
      </c>
      <c r="B27" s="49" t="s">
        <v>48</v>
      </c>
      <c r="C27" s="29">
        <v>7850</v>
      </c>
      <c r="D27" s="29">
        <f>D28+D29+D30+D31+D32</f>
        <v>0</v>
      </c>
      <c r="E27" s="29">
        <f t="shared" si="0"/>
        <v>7850</v>
      </c>
      <c r="G27" s="134"/>
      <c r="I27" s="45"/>
      <c r="J27" s="139"/>
      <c r="K27" s="45"/>
      <c r="L27" s="45"/>
      <c r="M27" s="45"/>
      <c r="N27" s="139"/>
      <c r="O27" s="45"/>
    </row>
    <row r="28" spans="1:15" s="11" customFormat="1" ht="25.5" hidden="1" x14ac:dyDescent="0.25">
      <c r="A28" s="48">
        <v>3221</v>
      </c>
      <c r="B28" s="48" t="s">
        <v>49</v>
      </c>
      <c r="C28" s="38">
        <v>1700</v>
      </c>
      <c r="D28" s="38"/>
      <c r="E28" s="38">
        <f t="shared" si="0"/>
        <v>1700</v>
      </c>
      <c r="G28" s="134"/>
      <c r="I28" s="45"/>
      <c r="J28" s="139"/>
      <c r="K28" s="45"/>
      <c r="L28" s="45"/>
      <c r="M28" s="45"/>
      <c r="N28" s="139"/>
      <c r="O28" s="45"/>
    </row>
    <row r="29" spans="1:15" hidden="1" x14ac:dyDescent="0.25">
      <c r="A29" s="48">
        <v>3223</v>
      </c>
      <c r="B29" s="48" t="s">
        <v>50</v>
      </c>
      <c r="C29" s="38">
        <v>4100</v>
      </c>
      <c r="D29" s="38"/>
      <c r="E29" s="38">
        <f t="shared" si="0"/>
        <v>4100</v>
      </c>
    </row>
    <row r="30" spans="1:15" s="11" customFormat="1" ht="25.5" hidden="1" x14ac:dyDescent="0.25">
      <c r="A30" s="48">
        <v>3224</v>
      </c>
      <c r="B30" s="48" t="s">
        <v>51</v>
      </c>
      <c r="C30" s="38">
        <v>300</v>
      </c>
      <c r="D30" s="38"/>
      <c r="E30" s="38">
        <f t="shared" si="0"/>
        <v>300</v>
      </c>
      <c r="G30" s="134"/>
      <c r="J30" s="136"/>
      <c r="K30" s="45"/>
      <c r="N30" s="134"/>
    </row>
    <row r="31" spans="1:15" s="11" customFormat="1" hidden="1" x14ac:dyDescent="0.25">
      <c r="A31" s="48">
        <v>3225</v>
      </c>
      <c r="B31" s="48" t="s">
        <v>119</v>
      </c>
      <c r="C31" s="38">
        <v>1600</v>
      </c>
      <c r="D31" s="38"/>
      <c r="E31" s="38">
        <f t="shared" si="0"/>
        <v>1600</v>
      </c>
      <c r="G31" s="134"/>
      <c r="J31" s="137"/>
      <c r="K31" s="45"/>
      <c r="N31" s="134"/>
    </row>
    <row r="32" spans="1:15" s="11" customFormat="1" ht="29.45" hidden="1" customHeight="1" x14ac:dyDescent="0.25">
      <c r="A32" s="48">
        <v>3227</v>
      </c>
      <c r="B32" s="48" t="s">
        <v>92</v>
      </c>
      <c r="C32" s="51">
        <v>150</v>
      </c>
      <c r="D32" s="38"/>
      <c r="E32" s="51">
        <f t="shared" si="0"/>
        <v>150</v>
      </c>
      <c r="G32" s="134"/>
      <c r="J32" s="137"/>
      <c r="K32" s="45"/>
      <c r="N32" s="134"/>
    </row>
    <row r="33" spans="1:14" s="15" customFormat="1" hidden="1" x14ac:dyDescent="0.25">
      <c r="A33" s="49">
        <v>323</v>
      </c>
      <c r="B33" s="49" t="s">
        <v>54</v>
      </c>
      <c r="C33" s="29">
        <v>12280</v>
      </c>
      <c r="D33" s="29">
        <f>D34+D35+D36+D37+D38+D39+D40+D41</f>
        <v>0</v>
      </c>
      <c r="E33" s="29">
        <f t="shared" si="0"/>
        <v>12280</v>
      </c>
      <c r="G33" s="134"/>
      <c r="J33" s="137"/>
      <c r="K33" s="138"/>
      <c r="N33" s="134"/>
    </row>
    <row r="34" spans="1:14" s="11" customFormat="1" ht="25.5" hidden="1" x14ac:dyDescent="0.25">
      <c r="A34" s="48">
        <v>3231</v>
      </c>
      <c r="B34" s="48" t="s">
        <v>113</v>
      </c>
      <c r="C34" s="38">
        <v>2110</v>
      </c>
      <c r="D34" s="38"/>
      <c r="E34" s="38">
        <f t="shared" si="0"/>
        <v>2110</v>
      </c>
      <c r="G34" s="134"/>
      <c r="J34" s="137"/>
      <c r="K34" s="45"/>
      <c r="N34" s="134"/>
    </row>
    <row r="35" spans="1:14" hidden="1" x14ac:dyDescent="0.25">
      <c r="A35" s="48">
        <v>3232</v>
      </c>
      <c r="B35" s="48" t="s">
        <v>56</v>
      </c>
      <c r="C35" s="38">
        <v>3870</v>
      </c>
      <c r="D35" s="38"/>
      <c r="E35" s="38">
        <f t="shared" si="0"/>
        <v>3870</v>
      </c>
      <c r="J35" s="136"/>
      <c r="K35" s="12"/>
    </row>
    <row r="36" spans="1:14" s="11" customFormat="1" hidden="1" x14ac:dyDescent="0.25">
      <c r="A36" s="48">
        <v>3233</v>
      </c>
      <c r="B36" s="48" t="s">
        <v>57</v>
      </c>
      <c r="C36" s="38">
        <v>0</v>
      </c>
      <c r="D36" s="38"/>
      <c r="E36" s="38">
        <f t="shared" si="0"/>
        <v>0</v>
      </c>
      <c r="G36" s="134"/>
      <c r="J36" s="136"/>
      <c r="K36" s="45"/>
      <c r="N36" s="134"/>
    </row>
    <row r="37" spans="1:14" s="11" customFormat="1" hidden="1" x14ac:dyDescent="0.25">
      <c r="A37" s="48">
        <v>3234</v>
      </c>
      <c r="B37" s="48" t="s">
        <v>58</v>
      </c>
      <c r="C37" s="38">
        <v>800</v>
      </c>
      <c r="D37" s="38"/>
      <c r="E37" s="38">
        <f t="shared" si="0"/>
        <v>800</v>
      </c>
      <c r="G37" s="134"/>
      <c r="J37" s="136"/>
      <c r="K37" s="45"/>
      <c r="N37" s="134"/>
    </row>
    <row r="38" spans="1:14" ht="14.45" hidden="1" customHeight="1" x14ac:dyDescent="0.25">
      <c r="A38" s="48">
        <v>3236</v>
      </c>
      <c r="B38" s="48" t="s">
        <v>112</v>
      </c>
      <c r="C38" s="38">
        <v>0</v>
      </c>
      <c r="D38" s="38"/>
      <c r="E38" s="38">
        <f t="shared" si="0"/>
        <v>0</v>
      </c>
      <c r="J38" s="136"/>
    </row>
    <row r="39" spans="1:14" s="11" customFormat="1" hidden="1" x14ac:dyDescent="0.25">
      <c r="A39" s="48">
        <v>3237</v>
      </c>
      <c r="B39" s="48" t="s">
        <v>59</v>
      </c>
      <c r="C39" s="38">
        <v>0</v>
      </c>
      <c r="D39" s="38"/>
      <c r="E39" s="38">
        <f t="shared" si="0"/>
        <v>0</v>
      </c>
      <c r="G39" s="134"/>
      <c r="J39" s="134"/>
      <c r="K39" s="45"/>
      <c r="N39" s="134"/>
    </row>
    <row r="40" spans="1:14" s="11" customFormat="1" hidden="1" x14ac:dyDescent="0.25">
      <c r="A40" s="48">
        <v>3238</v>
      </c>
      <c r="B40" s="48" t="s">
        <v>60</v>
      </c>
      <c r="C40" s="38">
        <v>4000</v>
      </c>
      <c r="D40" s="38"/>
      <c r="E40" s="38">
        <f t="shared" si="0"/>
        <v>4000</v>
      </c>
      <c r="G40" s="134"/>
      <c r="J40" s="134"/>
      <c r="K40" s="45"/>
      <c r="N40" s="134"/>
    </row>
    <row r="41" spans="1:14" s="11" customFormat="1" ht="16.899999999999999" hidden="1" customHeight="1" x14ac:dyDescent="0.25">
      <c r="A41" s="48">
        <v>3239</v>
      </c>
      <c r="B41" s="48" t="s">
        <v>61</v>
      </c>
      <c r="C41" s="38">
        <v>1500</v>
      </c>
      <c r="D41" s="38"/>
      <c r="E41" s="38">
        <f t="shared" si="0"/>
        <v>1500</v>
      </c>
      <c r="G41" s="134"/>
      <c r="J41" s="134"/>
      <c r="K41" s="45"/>
      <c r="N41" s="134"/>
    </row>
    <row r="42" spans="1:14" ht="26.45" hidden="1" customHeight="1" x14ac:dyDescent="0.25">
      <c r="A42" s="49">
        <v>329</v>
      </c>
      <c r="B42" s="49" t="s">
        <v>90</v>
      </c>
      <c r="C42" s="29">
        <v>5600</v>
      </c>
      <c r="D42" s="29">
        <f>D43+D44+D45+D46+D47</f>
        <v>0</v>
      </c>
      <c r="E42" s="29">
        <f t="shared" si="0"/>
        <v>5600</v>
      </c>
      <c r="K42" s="12"/>
    </row>
    <row r="43" spans="1:14" s="11" customFormat="1" hidden="1" x14ac:dyDescent="0.25">
      <c r="A43" s="48">
        <v>3292</v>
      </c>
      <c r="B43" s="48" t="s">
        <v>62</v>
      </c>
      <c r="C43" s="38">
        <v>5080</v>
      </c>
      <c r="D43" s="38"/>
      <c r="E43" s="38">
        <f t="shared" si="0"/>
        <v>5080</v>
      </c>
      <c r="G43" s="134"/>
      <c r="J43" s="134"/>
      <c r="K43" s="45"/>
      <c r="N43" s="134"/>
    </row>
    <row r="44" spans="1:14" s="11" customFormat="1" hidden="1" x14ac:dyDescent="0.25">
      <c r="A44" s="48">
        <v>3293</v>
      </c>
      <c r="B44" s="48" t="s">
        <v>64</v>
      </c>
      <c r="C44" s="38">
        <v>400</v>
      </c>
      <c r="D44" s="38"/>
      <c r="E44" s="38">
        <f t="shared" si="0"/>
        <v>400</v>
      </c>
      <c r="G44" s="134"/>
      <c r="J44" s="134"/>
      <c r="N44" s="134"/>
    </row>
    <row r="45" spans="1:14" s="11" customFormat="1" hidden="1" x14ac:dyDescent="0.25">
      <c r="A45" s="48">
        <v>3294</v>
      </c>
      <c r="B45" s="48" t="s">
        <v>65</v>
      </c>
      <c r="C45" s="38">
        <v>120</v>
      </c>
      <c r="D45" s="38"/>
      <c r="E45" s="38">
        <f t="shared" si="0"/>
        <v>120</v>
      </c>
      <c r="G45" s="134"/>
      <c r="J45" s="134"/>
      <c r="K45" s="45"/>
      <c r="N45" s="134"/>
    </row>
    <row r="46" spans="1:14" s="11" customFormat="1" hidden="1" x14ac:dyDescent="0.25">
      <c r="A46" s="48">
        <v>3295</v>
      </c>
      <c r="B46" s="48" t="s">
        <v>66</v>
      </c>
      <c r="C46" s="38">
        <v>0</v>
      </c>
      <c r="D46" s="38"/>
      <c r="E46" s="38">
        <f t="shared" si="0"/>
        <v>0</v>
      </c>
      <c r="G46" s="134"/>
      <c r="J46" s="134"/>
      <c r="N46" s="134"/>
    </row>
    <row r="47" spans="1:14" ht="14.45" hidden="1" customHeight="1" x14ac:dyDescent="0.25">
      <c r="A47" s="48">
        <v>3296</v>
      </c>
      <c r="B47" s="48" t="s">
        <v>97</v>
      </c>
      <c r="C47" s="38">
        <v>0</v>
      </c>
      <c r="D47" s="38"/>
      <c r="E47" s="38">
        <f t="shared" si="0"/>
        <v>0</v>
      </c>
    </row>
    <row r="48" spans="1:14" x14ac:dyDescent="0.25">
      <c r="A48" s="49">
        <v>34</v>
      </c>
      <c r="B48" s="49" t="s">
        <v>27</v>
      </c>
      <c r="C48" s="29">
        <v>800</v>
      </c>
      <c r="D48" s="29">
        <f>D49</f>
        <v>0</v>
      </c>
      <c r="E48" s="29">
        <f t="shared" si="0"/>
        <v>800</v>
      </c>
    </row>
    <row r="49" spans="1:5" hidden="1" x14ac:dyDescent="0.25">
      <c r="A49" s="48">
        <v>343</v>
      </c>
      <c r="B49" s="48" t="s">
        <v>67</v>
      </c>
      <c r="C49" s="38">
        <v>800</v>
      </c>
      <c r="D49" s="38">
        <f>D50</f>
        <v>0</v>
      </c>
      <c r="E49" s="38">
        <f t="shared" si="0"/>
        <v>800</v>
      </c>
    </row>
    <row r="50" spans="1:5" ht="25.5" hidden="1" x14ac:dyDescent="0.25">
      <c r="A50" s="48">
        <v>3431</v>
      </c>
      <c r="B50" s="48" t="s">
        <v>68</v>
      </c>
      <c r="C50" s="38">
        <v>800</v>
      </c>
      <c r="D50" s="38"/>
      <c r="E50" s="38">
        <f t="shared" si="0"/>
        <v>800</v>
      </c>
    </row>
    <row r="51" spans="1:5" ht="25.5" x14ac:dyDescent="0.25">
      <c r="A51" s="49">
        <v>4</v>
      </c>
      <c r="B51" s="49" t="s">
        <v>10</v>
      </c>
      <c r="C51" s="29">
        <v>25403</v>
      </c>
      <c r="D51" s="29">
        <f>D52+D59</f>
        <v>0</v>
      </c>
      <c r="E51" s="29">
        <f t="shared" si="0"/>
        <v>25403</v>
      </c>
    </row>
    <row r="52" spans="1:5" ht="25.5" x14ac:dyDescent="0.25">
      <c r="A52" s="49">
        <v>42</v>
      </c>
      <c r="B52" s="49" t="s">
        <v>70</v>
      </c>
      <c r="C52" s="29">
        <v>15500</v>
      </c>
      <c r="D52" s="29">
        <f>D53+D55+D57</f>
        <v>0</v>
      </c>
      <c r="E52" s="29">
        <f t="shared" si="0"/>
        <v>15500</v>
      </c>
    </row>
    <row r="53" spans="1:5" hidden="1" x14ac:dyDescent="0.25">
      <c r="A53" s="49">
        <v>422</v>
      </c>
      <c r="B53" s="49" t="s">
        <v>69</v>
      </c>
      <c r="C53" s="29">
        <v>9800</v>
      </c>
      <c r="D53" s="29">
        <f>D54</f>
        <v>0</v>
      </c>
      <c r="E53" s="29">
        <f t="shared" si="0"/>
        <v>9800</v>
      </c>
    </row>
    <row r="54" spans="1:5" hidden="1" x14ac:dyDescent="0.25">
      <c r="A54" s="48">
        <v>4221</v>
      </c>
      <c r="B54" s="48" t="s">
        <v>71</v>
      </c>
      <c r="C54" s="38">
        <v>9800</v>
      </c>
      <c r="D54" s="38"/>
      <c r="E54" s="38">
        <f t="shared" si="0"/>
        <v>9800</v>
      </c>
    </row>
    <row r="55" spans="1:5" ht="25.5" hidden="1" x14ac:dyDescent="0.25">
      <c r="A55" s="49">
        <v>424</v>
      </c>
      <c r="B55" s="49" t="s">
        <v>72</v>
      </c>
      <c r="C55" s="29">
        <v>5700</v>
      </c>
      <c r="D55" s="29">
        <f>D56</f>
        <v>0</v>
      </c>
      <c r="E55" s="29">
        <f t="shared" si="0"/>
        <v>5700</v>
      </c>
    </row>
    <row r="56" spans="1:5" hidden="1" x14ac:dyDescent="0.25">
      <c r="A56" s="48">
        <v>4241</v>
      </c>
      <c r="B56" s="48" t="s">
        <v>73</v>
      </c>
      <c r="C56" s="38">
        <v>5700</v>
      </c>
      <c r="D56" s="38"/>
      <c r="E56" s="38">
        <f t="shared" si="0"/>
        <v>5700</v>
      </c>
    </row>
    <row r="57" spans="1:5" hidden="1" x14ac:dyDescent="0.25">
      <c r="A57" s="49">
        <v>426</v>
      </c>
      <c r="B57" s="49" t="s">
        <v>74</v>
      </c>
      <c r="C57" s="29">
        <v>0</v>
      </c>
      <c r="D57" s="29">
        <f>D58</f>
        <v>0</v>
      </c>
      <c r="E57" s="29">
        <f t="shared" si="0"/>
        <v>0</v>
      </c>
    </row>
    <row r="58" spans="1:5" hidden="1" x14ac:dyDescent="0.25">
      <c r="A58" s="48">
        <v>4262</v>
      </c>
      <c r="B58" s="48" t="s">
        <v>75</v>
      </c>
      <c r="C58" s="38">
        <v>0</v>
      </c>
      <c r="D58" s="38"/>
      <c r="E58" s="38">
        <f t="shared" si="0"/>
        <v>0</v>
      </c>
    </row>
    <row r="59" spans="1:5" ht="15.75" customHeight="1" x14ac:dyDescent="0.25">
      <c r="A59" s="49">
        <v>45</v>
      </c>
      <c r="B59" s="49" t="s">
        <v>34</v>
      </c>
      <c r="C59" s="29">
        <v>9903</v>
      </c>
      <c r="D59" s="29">
        <f>D60</f>
        <v>0</v>
      </c>
      <c r="E59" s="29">
        <f t="shared" si="0"/>
        <v>9903</v>
      </c>
    </row>
    <row r="60" spans="1:5" hidden="1" x14ac:dyDescent="0.25">
      <c r="A60" s="49">
        <v>451</v>
      </c>
      <c r="B60" s="49" t="s">
        <v>76</v>
      </c>
      <c r="C60" s="29">
        <v>9903</v>
      </c>
      <c r="D60" s="29">
        <f>D61</f>
        <v>0</v>
      </c>
      <c r="E60" s="29">
        <f t="shared" si="0"/>
        <v>9903</v>
      </c>
    </row>
    <row r="61" spans="1:5" hidden="1" x14ac:dyDescent="0.25">
      <c r="A61" s="48">
        <v>4511</v>
      </c>
      <c r="B61" s="48" t="s">
        <v>76</v>
      </c>
      <c r="C61" s="38">
        <v>9903</v>
      </c>
      <c r="D61" s="38"/>
      <c r="E61" s="38">
        <f t="shared" si="0"/>
        <v>9903</v>
      </c>
    </row>
    <row r="62" spans="1:5" x14ac:dyDescent="0.25">
      <c r="A62" s="87" t="s">
        <v>32</v>
      </c>
      <c r="B62" s="87" t="s">
        <v>114</v>
      </c>
      <c r="C62" s="88">
        <v>4300</v>
      </c>
      <c r="D62" s="88">
        <f>D63</f>
        <v>500</v>
      </c>
      <c r="E62" s="88">
        <f t="shared" si="0"/>
        <v>4800</v>
      </c>
    </row>
    <row r="63" spans="1:5" x14ac:dyDescent="0.25">
      <c r="A63" s="49">
        <v>3</v>
      </c>
      <c r="B63" s="49" t="s">
        <v>8</v>
      </c>
      <c r="C63" s="29">
        <v>4300</v>
      </c>
      <c r="D63" s="29">
        <f>D64+D83</f>
        <v>500</v>
      </c>
      <c r="E63" s="29">
        <f t="shared" si="0"/>
        <v>4800</v>
      </c>
    </row>
    <row r="64" spans="1:5" x14ac:dyDescent="0.25">
      <c r="A64" s="49">
        <v>32</v>
      </c>
      <c r="B64" s="49" t="s">
        <v>15</v>
      </c>
      <c r="C64" s="29">
        <v>4200</v>
      </c>
      <c r="D64" s="29">
        <f>D65+D70+D75+D79</f>
        <v>500</v>
      </c>
      <c r="E64" s="29">
        <f t="shared" si="0"/>
        <v>4700</v>
      </c>
    </row>
    <row r="65" spans="1:14" hidden="1" x14ac:dyDescent="0.25">
      <c r="A65" s="49">
        <v>321</v>
      </c>
      <c r="B65" s="49" t="s">
        <v>43</v>
      </c>
      <c r="C65" s="29">
        <v>250</v>
      </c>
      <c r="D65" s="29">
        <f>D66+D67+D68+D69</f>
        <v>0</v>
      </c>
      <c r="E65" s="29">
        <f t="shared" si="0"/>
        <v>250</v>
      </c>
    </row>
    <row r="66" spans="1:14" hidden="1" x14ac:dyDescent="0.25">
      <c r="A66" s="48">
        <v>3211</v>
      </c>
      <c r="B66" s="48" t="s">
        <v>44</v>
      </c>
      <c r="C66" s="38">
        <v>250</v>
      </c>
      <c r="D66" s="38"/>
      <c r="E66" s="38">
        <f t="shared" si="0"/>
        <v>250</v>
      </c>
    </row>
    <row r="67" spans="1:14" ht="25.5" hidden="1" x14ac:dyDescent="0.25">
      <c r="A67" s="48">
        <v>3212</v>
      </c>
      <c r="B67" s="48" t="s">
        <v>45</v>
      </c>
      <c r="C67" s="38">
        <v>0</v>
      </c>
      <c r="D67" s="38"/>
      <c r="E67" s="38">
        <f t="shared" si="0"/>
        <v>0</v>
      </c>
    </row>
    <row r="68" spans="1:14" hidden="1" x14ac:dyDescent="0.25">
      <c r="A68" s="48">
        <v>3213</v>
      </c>
      <c r="B68" s="48" t="s">
        <v>47</v>
      </c>
      <c r="C68" s="38">
        <v>0</v>
      </c>
      <c r="D68" s="38"/>
      <c r="E68" s="38">
        <f t="shared" si="0"/>
        <v>0</v>
      </c>
    </row>
    <row r="69" spans="1:14" hidden="1" x14ac:dyDescent="0.25">
      <c r="A69" s="48">
        <v>3214</v>
      </c>
      <c r="B69" s="48" t="s">
        <v>91</v>
      </c>
      <c r="C69" s="38">
        <v>0</v>
      </c>
      <c r="D69" s="38"/>
      <c r="E69" s="38">
        <f t="shared" si="0"/>
        <v>0</v>
      </c>
    </row>
    <row r="70" spans="1:14" ht="14.45" hidden="1" customHeight="1" x14ac:dyDescent="0.25">
      <c r="A70" s="49">
        <v>322</v>
      </c>
      <c r="B70" s="49" t="s">
        <v>48</v>
      </c>
      <c r="C70" s="29">
        <v>1450</v>
      </c>
      <c r="D70" s="29">
        <f>D71+D72+D73+D74</f>
        <v>500</v>
      </c>
      <c r="E70" s="29">
        <f t="shared" si="0"/>
        <v>1950</v>
      </c>
    </row>
    <row r="71" spans="1:14" ht="25.5" hidden="1" x14ac:dyDescent="0.25">
      <c r="A71" s="48">
        <v>3221</v>
      </c>
      <c r="B71" s="48" t="s">
        <v>49</v>
      </c>
      <c r="C71" s="38">
        <v>800</v>
      </c>
      <c r="D71" s="38">
        <v>500</v>
      </c>
      <c r="E71" s="38">
        <f t="shared" si="0"/>
        <v>1300</v>
      </c>
    </row>
    <row r="72" spans="1:14" ht="26.45" hidden="1" customHeight="1" x14ac:dyDescent="0.25">
      <c r="A72" s="48">
        <v>3223</v>
      </c>
      <c r="B72" s="48" t="s">
        <v>50</v>
      </c>
      <c r="C72" s="38">
        <v>500</v>
      </c>
      <c r="D72" s="38"/>
      <c r="E72" s="38">
        <f t="shared" si="0"/>
        <v>500</v>
      </c>
    </row>
    <row r="73" spans="1:14" ht="26.45" hidden="1" customHeight="1" x14ac:dyDescent="0.25">
      <c r="A73" s="48">
        <v>3224</v>
      </c>
      <c r="B73" s="48" t="s">
        <v>98</v>
      </c>
      <c r="C73" s="38">
        <v>0</v>
      </c>
      <c r="D73" s="38"/>
      <c r="E73" s="38">
        <f t="shared" si="0"/>
        <v>0</v>
      </c>
    </row>
    <row r="74" spans="1:14" ht="14.45" hidden="1" customHeight="1" x14ac:dyDescent="0.25">
      <c r="A74" s="48">
        <v>3225</v>
      </c>
      <c r="B74" s="48" t="s">
        <v>53</v>
      </c>
      <c r="C74" s="38">
        <v>150</v>
      </c>
      <c r="D74" s="38"/>
      <c r="E74" s="38">
        <f t="shared" ref="E74:E137" si="1">C74+D74</f>
        <v>150</v>
      </c>
    </row>
    <row r="75" spans="1:14" s="15" customFormat="1" ht="14.45" hidden="1" customHeight="1" x14ac:dyDescent="0.25">
      <c r="A75" s="49">
        <v>323</v>
      </c>
      <c r="B75" s="49" t="s">
        <v>54</v>
      </c>
      <c r="C75" s="29">
        <v>1500</v>
      </c>
      <c r="D75" s="29">
        <f>D76+D77+D78</f>
        <v>0</v>
      </c>
      <c r="E75" s="29">
        <f t="shared" si="1"/>
        <v>1500</v>
      </c>
      <c r="G75" s="134"/>
      <c r="J75" s="134"/>
      <c r="N75" s="134"/>
    </row>
    <row r="76" spans="1:14" ht="27" hidden="1" customHeight="1" x14ac:dyDescent="0.25">
      <c r="A76" s="48">
        <v>3232</v>
      </c>
      <c r="B76" s="48" t="s">
        <v>94</v>
      </c>
      <c r="C76" s="38">
        <v>500</v>
      </c>
      <c r="D76" s="38"/>
      <c r="E76" s="38">
        <f t="shared" si="1"/>
        <v>500</v>
      </c>
    </row>
    <row r="77" spans="1:14" ht="14.45" hidden="1" customHeight="1" x14ac:dyDescent="0.25">
      <c r="A77" s="48">
        <v>3237</v>
      </c>
      <c r="B77" s="48" t="s">
        <v>59</v>
      </c>
      <c r="C77" s="38">
        <v>500</v>
      </c>
      <c r="D77" s="38"/>
      <c r="E77" s="38">
        <f t="shared" si="1"/>
        <v>500</v>
      </c>
    </row>
    <row r="78" spans="1:14" ht="14.45" hidden="1" customHeight="1" x14ac:dyDescent="0.25">
      <c r="A78" s="48">
        <v>3238</v>
      </c>
      <c r="B78" s="48" t="s">
        <v>60</v>
      </c>
      <c r="C78" s="38">
        <v>500</v>
      </c>
      <c r="D78" s="38"/>
      <c r="E78" s="38">
        <f t="shared" si="1"/>
        <v>500</v>
      </c>
    </row>
    <row r="79" spans="1:14" s="15" customFormat="1" ht="28.9" hidden="1" customHeight="1" x14ac:dyDescent="0.25">
      <c r="A79" s="49">
        <v>329</v>
      </c>
      <c r="B79" s="49" t="s">
        <v>90</v>
      </c>
      <c r="C79" s="29">
        <v>1000</v>
      </c>
      <c r="D79" s="29">
        <f>D80+D81+D82</f>
        <v>0</v>
      </c>
      <c r="E79" s="29">
        <f t="shared" si="1"/>
        <v>1000</v>
      </c>
      <c r="G79" s="134"/>
      <c r="J79" s="134"/>
      <c r="N79" s="134"/>
    </row>
    <row r="80" spans="1:14" ht="15" hidden="1" customHeight="1" x14ac:dyDescent="0.25">
      <c r="A80" s="48">
        <v>3292</v>
      </c>
      <c r="B80" s="48" t="s">
        <v>63</v>
      </c>
      <c r="C80" s="38">
        <v>0</v>
      </c>
      <c r="D80" s="38"/>
      <c r="E80" s="38">
        <f t="shared" si="1"/>
        <v>0</v>
      </c>
    </row>
    <row r="81" spans="1:14" ht="14.45" hidden="1" customHeight="1" x14ac:dyDescent="0.25">
      <c r="A81" s="48">
        <v>3293</v>
      </c>
      <c r="B81" s="48" t="s">
        <v>64</v>
      </c>
      <c r="C81" s="38">
        <v>1000</v>
      </c>
      <c r="D81" s="38"/>
      <c r="E81" s="38">
        <f t="shared" si="1"/>
        <v>1000</v>
      </c>
    </row>
    <row r="82" spans="1:14" ht="14.45" hidden="1" customHeight="1" x14ac:dyDescent="0.25">
      <c r="A82" s="48">
        <v>3295</v>
      </c>
      <c r="B82" s="48" t="s">
        <v>66</v>
      </c>
      <c r="C82" s="38">
        <v>0</v>
      </c>
      <c r="D82" s="38"/>
      <c r="E82" s="38">
        <f t="shared" si="1"/>
        <v>0</v>
      </c>
    </row>
    <row r="83" spans="1:14" s="15" customFormat="1" ht="30" customHeight="1" x14ac:dyDescent="0.25">
      <c r="A83" s="49">
        <v>38</v>
      </c>
      <c r="B83" s="49" t="s">
        <v>183</v>
      </c>
      <c r="C83" s="29">
        <v>100</v>
      </c>
      <c r="D83" s="29">
        <f>D84</f>
        <v>0</v>
      </c>
      <c r="E83" s="29">
        <f t="shared" si="1"/>
        <v>100</v>
      </c>
      <c r="G83" s="134"/>
      <c r="J83" s="134"/>
      <c r="N83" s="134"/>
    </row>
    <row r="84" spans="1:14" s="15" customFormat="1" ht="14.45" hidden="1" customHeight="1" x14ac:dyDescent="0.25">
      <c r="A84" s="49">
        <v>381</v>
      </c>
      <c r="B84" s="49" t="s">
        <v>184</v>
      </c>
      <c r="C84" s="29">
        <v>100</v>
      </c>
      <c r="D84" s="29">
        <f>D85</f>
        <v>0</v>
      </c>
      <c r="E84" s="29">
        <f t="shared" si="1"/>
        <v>100</v>
      </c>
      <c r="G84" s="134"/>
      <c r="J84" s="134"/>
      <c r="N84" s="134"/>
    </row>
    <row r="85" spans="1:14" ht="14.45" hidden="1" customHeight="1" x14ac:dyDescent="0.25">
      <c r="A85" s="48">
        <v>3811</v>
      </c>
      <c r="B85" s="48" t="s">
        <v>185</v>
      </c>
      <c r="C85" s="38">
        <v>100</v>
      </c>
      <c r="D85" s="38"/>
      <c r="E85" s="38">
        <f t="shared" si="1"/>
        <v>100</v>
      </c>
    </row>
    <row r="86" spans="1:14" ht="14.45" customHeight="1" x14ac:dyDescent="0.25">
      <c r="A86" s="87" t="s">
        <v>32</v>
      </c>
      <c r="B86" s="87" t="s">
        <v>95</v>
      </c>
      <c r="C86" s="88">
        <v>9135.7999999999993</v>
      </c>
      <c r="D86" s="88">
        <f>D87+D103</f>
        <v>0</v>
      </c>
      <c r="E86" s="88">
        <f t="shared" si="1"/>
        <v>9135.7999999999993</v>
      </c>
    </row>
    <row r="87" spans="1:14" s="15" customFormat="1" ht="14.45" customHeight="1" x14ac:dyDescent="0.25">
      <c r="A87" s="49">
        <v>3</v>
      </c>
      <c r="B87" s="49" t="s">
        <v>8</v>
      </c>
      <c r="C87" s="29">
        <v>0</v>
      </c>
      <c r="D87" s="29">
        <f>D88+D91</f>
        <v>0</v>
      </c>
      <c r="E87" s="29">
        <f t="shared" si="1"/>
        <v>0</v>
      </c>
      <c r="G87" s="134"/>
      <c r="J87" s="134"/>
      <c r="N87" s="134"/>
    </row>
    <row r="88" spans="1:14" s="15" customFormat="1" ht="14.45" customHeight="1" x14ac:dyDescent="0.25">
      <c r="A88" s="49">
        <v>31</v>
      </c>
      <c r="B88" s="49" t="s">
        <v>9</v>
      </c>
      <c r="C88" s="29">
        <v>0</v>
      </c>
      <c r="D88" s="29">
        <f>D89</f>
        <v>0</v>
      </c>
      <c r="E88" s="29">
        <f t="shared" si="1"/>
        <v>0</v>
      </c>
      <c r="G88" s="134"/>
      <c r="J88" s="134"/>
      <c r="N88" s="134"/>
    </row>
    <row r="89" spans="1:14" s="15" customFormat="1" ht="14.45" hidden="1" customHeight="1" x14ac:dyDescent="0.25">
      <c r="A89" s="49">
        <v>312</v>
      </c>
      <c r="B89" s="49" t="s">
        <v>39</v>
      </c>
      <c r="C89" s="29">
        <v>0</v>
      </c>
      <c r="D89" s="29">
        <f>D90</f>
        <v>0</v>
      </c>
      <c r="E89" s="29">
        <f t="shared" si="1"/>
        <v>0</v>
      </c>
      <c r="G89" s="134"/>
      <c r="J89" s="134"/>
      <c r="N89" s="134"/>
    </row>
    <row r="90" spans="1:14" ht="14.45" hidden="1" customHeight="1" x14ac:dyDescent="0.25">
      <c r="A90" s="48">
        <v>3121</v>
      </c>
      <c r="B90" s="48" t="s">
        <v>39</v>
      </c>
      <c r="C90" s="38">
        <v>0</v>
      </c>
      <c r="D90" s="38"/>
      <c r="E90" s="38">
        <f t="shared" si="1"/>
        <v>0</v>
      </c>
    </row>
    <row r="91" spans="1:14" s="15" customFormat="1" ht="14.45" customHeight="1" x14ac:dyDescent="0.25">
      <c r="A91" s="49">
        <v>32</v>
      </c>
      <c r="B91" s="49" t="s">
        <v>15</v>
      </c>
      <c r="C91" s="29">
        <v>0</v>
      </c>
      <c r="D91" s="29">
        <f>D92+D94+D97</f>
        <v>0</v>
      </c>
      <c r="E91" s="29">
        <f t="shared" si="1"/>
        <v>0</v>
      </c>
      <c r="G91" s="134"/>
      <c r="J91" s="134"/>
      <c r="N91" s="134"/>
    </row>
    <row r="92" spans="1:14" s="15" customFormat="1" ht="14.45" hidden="1" customHeight="1" x14ac:dyDescent="0.25">
      <c r="A92" s="49">
        <v>321</v>
      </c>
      <c r="B92" s="49" t="s">
        <v>43</v>
      </c>
      <c r="C92" s="29">
        <v>0</v>
      </c>
      <c r="D92" s="29">
        <f>D93</f>
        <v>0</v>
      </c>
      <c r="E92" s="29">
        <f t="shared" si="1"/>
        <v>0</v>
      </c>
      <c r="G92" s="134"/>
      <c r="J92" s="134"/>
      <c r="N92" s="134"/>
    </row>
    <row r="93" spans="1:14" ht="14.45" hidden="1" customHeight="1" x14ac:dyDescent="0.25">
      <c r="A93" s="48">
        <v>3211</v>
      </c>
      <c r="B93" s="48" t="s">
        <v>44</v>
      </c>
      <c r="C93" s="38">
        <v>0</v>
      </c>
      <c r="D93" s="38"/>
      <c r="E93" s="38">
        <f t="shared" si="1"/>
        <v>0</v>
      </c>
    </row>
    <row r="94" spans="1:14" s="15" customFormat="1" ht="14.45" hidden="1" customHeight="1" x14ac:dyDescent="0.25">
      <c r="A94" s="49">
        <v>322</v>
      </c>
      <c r="B94" s="49" t="s">
        <v>48</v>
      </c>
      <c r="C94" s="29">
        <v>0</v>
      </c>
      <c r="D94" s="29">
        <f>D95+D96</f>
        <v>0</v>
      </c>
      <c r="E94" s="29">
        <f t="shared" si="1"/>
        <v>0</v>
      </c>
      <c r="G94" s="134"/>
      <c r="J94" s="134"/>
      <c r="N94" s="134"/>
    </row>
    <row r="95" spans="1:14" ht="26.45" hidden="1" customHeight="1" x14ac:dyDescent="0.25">
      <c r="A95" s="48">
        <v>3221</v>
      </c>
      <c r="B95" s="48" t="s">
        <v>49</v>
      </c>
      <c r="C95" s="38">
        <v>0</v>
      </c>
      <c r="D95" s="38"/>
      <c r="E95" s="38">
        <f t="shared" si="1"/>
        <v>0</v>
      </c>
    </row>
    <row r="96" spans="1:14" ht="26.45" hidden="1" customHeight="1" x14ac:dyDescent="0.25">
      <c r="A96" s="48">
        <v>3223</v>
      </c>
      <c r="B96" s="48" t="s">
        <v>50</v>
      </c>
      <c r="C96" s="38">
        <v>0</v>
      </c>
      <c r="D96" s="38"/>
      <c r="E96" s="38">
        <f t="shared" si="1"/>
        <v>0</v>
      </c>
    </row>
    <row r="97" spans="1:14" s="15" customFormat="1" ht="14.45" hidden="1" customHeight="1" x14ac:dyDescent="0.25">
      <c r="A97" s="49">
        <v>323</v>
      </c>
      <c r="B97" s="49" t="s">
        <v>54</v>
      </c>
      <c r="C97" s="29">
        <v>0</v>
      </c>
      <c r="D97" s="29">
        <f>D98+D99+D100+D101+D102</f>
        <v>0</v>
      </c>
      <c r="E97" s="29">
        <f t="shared" si="1"/>
        <v>0</v>
      </c>
      <c r="G97" s="134"/>
      <c r="J97" s="134"/>
      <c r="N97" s="134"/>
    </row>
    <row r="98" spans="1:14" ht="14.45" hidden="1" customHeight="1" x14ac:dyDescent="0.25">
      <c r="A98" s="48">
        <v>3231</v>
      </c>
      <c r="B98" s="48" t="s">
        <v>120</v>
      </c>
      <c r="C98" s="38">
        <v>0</v>
      </c>
      <c r="D98" s="38"/>
      <c r="E98" s="38">
        <f t="shared" si="1"/>
        <v>0</v>
      </c>
    </row>
    <row r="99" spans="1:14" ht="14.45" hidden="1" customHeight="1" x14ac:dyDescent="0.25">
      <c r="A99" s="48">
        <v>3232</v>
      </c>
      <c r="B99" s="48" t="s">
        <v>121</v>
      </c>
      <c r="C99" s="38">
        <v>0</v>
      </c>
      <c r="D99" s="38"/>
      <c r="E99" s="38">
        <f t="shared" si="1"/>
        <v>0</v>
      </c>
    </row>
    <row r="100" spans="1:14" ht="14.45" hidden="1" customHeight="1" x14ac:dyDescent="0.25">
      <c r="A100" s="48">
        <v>3233</v>
      </c>
      <c r="B100" s="48" t="s">
        <v>57</v>
      </c>
      <c r="C100" s="38">
        <v>0</v>
      </c>
      <c r="D100" s="38"/>
      <c r="E100" s="38">
        <f t="shared" si="1"/>
        <v>0</v>
      </c>
    </row>
    <row r="101" spans="1:14" ht="14.45" hidden="1" customHeight="1" x14ac:dyDescent="0.25">
      <c r="A101" s="48">
        <v>3234</v>
      </c>
      <c r="B101" s="48" t="s">
        <v>58</v>
      </c>
      <c r="C101" s="38">
        <v>0</v>
      </c>
      <c r="D101" s="38"/>
      <c r="E101" s="38">
        <f t="shared" si="1"/>
        <v>0</v>
      </c>
    </row>
    <row r="102" spans="1:14" ht="14.45" hidden="1" customHeight="1" x14ac:dyDescent="0.25">
      <c r="A102" s="48">
        <v>3238</v>
      </c>
      <c r="B102" s="48" t="s">
        <v>60</v>
      </c>
      <c r="C102" s="38">
        <v>0</v>
      </c>
      <c r="D102" s="38"/>
      <c r="E102" s="38">
        <f t="shared" si="1"/>
        <v>0</v>
      </c>
    </row>
    <row r="103" spans="1:14" ht="29.45" customHeight="1" x14ac:dyDescent="0.25">
      <c r="A103" s="49">
        <v>4</v>
      </c>
      <c r="B103" s="49" t="s">
        <v>10</v>
      </c>
      <c r="C103" s="29">
        <v>9135.7999999999993</v>
      </c>
      <c r="D103" s="29">
        <f>D104+D107</f>
        <v>0</v>
      </c>
      <c r="E103" s="29">
        <f t="shared" si="1"/>
        <v>9135.7999999999993</v>
      </c>
    </row>
    <row r="104" spans="1:14" ht="25.9" customHeight="1" x14ac:dyDescent="0.25">
      <c r="A104" s="49">
        <v>42</v>
      </c>
      <c r="B104" s="49" t="s">
        <v>96</v>
      </c>
      <c r="C104" s="29">
        <v>0</v>
      </c>
      <c r="D104" s="29">
        <f>D105</f>
        <v>0</v>
      </c>
      <c r="E104" s="29">
        <f t="shared" si="1"/>
        <v>0</v>
      </c>
    </row>
    <row r="105" spans="1:14" ht="14.45" hidden="1" customHeight="1" x14ac:dyDescent="0.25">
      <c r="A105" s="49">
        <v>422</v>
      </c>
      <c r="B105" s="49" t="s">
        <v>69</v>
      </c>
      <c r="C105" s="29">
        <v>0</v>
      </c>
      <c r="D105" s="29">
        <f>D106</f>
        <v>0</v>
      </c>
      <c r="E105" s="29">
        <f t="shared" si="1"/>
        <v>0</v>
      </c>
    </row>
    <row r="106" spans="1:14" ht="14.45" hidden="1" customHeight="1" x14ac:dyDescent="0.25">
      <c r="A106" s="48">
        <v>4221</v>
      </c>
      <c r="B106" s="48" t="s">
        <v>71</v>
      </c>
      <c r="C106" s="38">
        <v>0</v>
      </c>
      <c r="D106" s="38"/>
      <c r="E106" s="38">
        <f t="shared" si="1"/>
        <v>0</v>
      </c>
    </row>
    <row r="107" spans="1:14" s="15" customFormat="1" ht="14.45" customHeight="1" x14ac:dyDescent="0.25">
      <c r="A107" s="49">
        <v>45</v>
      </c>
      <c r="B107" s="49" t="s">
        <v>34</v>
      </c>
      <c r="C107" s="29">
        <v>9135.7999999999993</v>
      </c>
      <c r="D107" s="29">
        <f>D108</f>
        <v>0</v>
      </c>
      <c r="E107" s="29">
        <f t="shared" si="1"/>
        <v>9135.7999999999993</v>
      </c>
      <c r="G107" s="134"/>
      <c r="J107" s="134"/>
      <c r="N107" s="134"/>
    </row>
    <row r="108" spans="1:14" s="15" customFormat="1" ht="14.45" hidden="1" customHeight="1" x14ac:dyDescent="0.25">
      <c r="A108" s="49">
        <v>451</v>
      </c>
      <c r="B108" s="49" t="s">
        <v>76</v>
      </c>
      <c r="C108" s="29">
        <v>9135.7999999999993</v>
      </c>
      <c r="D108" s="29">
        <f>D109</f>
        <v>0</v>
      </c>
      <c r="E108" s="29">
        <f t="shared" si="1"/>
        <v>9135.7999999999993</v>
      </c>
      <c r="G108" s="134"/>
      <c r="J108" s="134"/>
      <c r="N108" s="134"/>
    </row>
    <row r="109" spans="1:14" ht="14.45" hidden="1" customHeight="1" x14ac:dyDescent="0.25">
      <c r="A109" s="48">
        <v>4511</v>
      </c>
      <c r="B109" s="48" t="s">
        <v>76</v>
      </c>
      <c r="C109" s="38">
        <v>9135.7999999999993</v>
      </c>
      <c r="D109" s="38"/>
      <c r="E109" s="38">
        <f t="shared" si="1"/>
        <v>9135.7999999999993</v>
      </c>
    </row>
    <row r="110" spans="1:14" ht="14.45" customHeight="1" x14ac:dyDescent="0.25">
      <c r="A110" s="87" t="s">
        <v>32</v>
      </c>
      <c r="B110" s="87" t="s">
        <v>115</v>
      </c>
      <c r="C110" s="88">
        <v>18719</v>
      </c>
      <c r="D110" s="88">
        <f>D111+D133</f>
        <v>800</v>
      </c>
      <c r="E110" s="88">
        <f t="shared" si="1"/>
        <v>19519</v>
      </c>
    </row>
    <row r="111" spans="1:14" ht="14.45" customHeight="1" x14ac:dyDescent="0.25">
      <c r="A111" s="49">
        <v>3</v>
      </c>
      <c r="B111" s="49" t="s">
        <v>8</v>
      </c>
      <c r="C111" s="29">
        <v>11369</v>
      </c>
      <c r="D111" s="29">
        <f>D112+D117+D129</f>
        <v>0</v>
      </c>
      <c r="E111" s="29">
        <f t="shared" si="1"/>
        <v>11369</v>
      </c>
    </row>
    <row r="112" spans="1:14" ht="14.45" customHeight="1" x14ac:dyDescent="0.25">
      <c r="A112" s="49">
        <v>31</v>
      </c>
      <c r="B112" s="49" t="s">
        <v>9</v>
      </c>
      <c r="C112" s="29">
        <v>10237</v>
      </c>
      <c r="D112" s="29">
        <f>D113+D115</f>
        <v>0</v>
      </c>
      <c r="E112" s="29">
        <f t="shared" si="1"/>
        <v>10237</v>
      </c>
    </row>
    <row r="113" spans="1:14" ht="14.45" hidden="1" customHeight="1" x14ac:dyDescent="0.25">
      <c r="A113" s="49">
        <v>311</v>
      </c>
      <c r="B113" s="49" t="s">
        <v>38</v>
      </c>
      <c r="C113" s="29">
        <v>8189</v>
      </c>
      <c r="D113" s="29">
        <f>D114</f>
        <v>0</v>
      </c>
      <c r="E113" s="29">
        <f t="shared" si="1"/>
        <v>8189</v>
      </c>
    </row>
    <row r="114" spans="1:14" ht="14.45" hidden="1" customHeight="1" x14ac:dyDescent="0.25">
      <c r="A114" s="48">
        <v>3111</v>
      </c>
      <c r="B114" s="48" t="s">
        <v>40</v>
      </c>
      <c r="C114" s="38">
        <v>8189</v>
      </c>
      <c r="D114" s="38"/>
      <c r="E114" s="38">
        <f t="shared" si="1"/>
        <v>8189</v>
      </c>
    </row>
    <row r="115" spans="1:14" s="15" customFormat="1" ht="14.45" hidden="1" customHeight="1" x14ac:dyDescent="0.25">
      <c r="A115" s="49">
        <v>313</v>
      </c>
      <c r="B115" s="49" t="s">
        <v>41</v>
      </c>
      <c r="C115" s="29">
        <v>2048</v>
      </c>
      <c r="D115" s="29">
        <f>D116</f>
        <v>0</v>
      </c>
      <c r="E115" s="29">
        <f t="shared" si="1"/>
        <v>2048</v>
      </c>
      <c r="G115" s="134"/>
      <c r="J115" s="134"/>
      <c r="N115" s="134"/>
    </row>
    <row r="116" spans="1:14" ht="22.5" hidden="1" customHeight="1" x14ac:dyDescent="0.25">
      <c r="A116" s="48">
        <v>3132</v>
      </c>
      <c r="B116" s="48" t="s">
        <v>42</v>
      </c>
      <c r="C116" s="38">
        <v>2048</v>
      </c>
      <c r="D116" s="38"/>
      <c r="E116" s="38">
        <f t="shared" si="1"/>
        <v>2048</v>
      </c>
      <c r="H116" s="12"/>
      <c r="I116" s="12"/>
      <c r="J116" s="139"/>
    </row>
    <row r="117" spans="1:14" ht="14.45" customHeight="1" x14ac:dyDescent="0.25">
      <c r="A117" s="49">
        <v>32</v>
      </c>
      <c r="B117" s="49" t="s">
        <v>15</v>
      </c>
      <c r="C117" s="29">
        <v>1032</v>
      </c>
      <c r="D117" s="29">
        <f>D120+D118+D125</f>
        <v>0</v>
      </c>
      <c r="E117" s="29">
        <f t="shared" si="1"/>
        <v>1032</v>
      </c>
    </row>
    <row r="118" spans="1:14" s="15" customFormat="1" ht="14.45" hidden="1" customHeight="1" x14ac:dyDescent="0.25">
      <c r="A118" s="49">
        <v>321</v>
      </c>
      <c r="B118" s="49" t="s">
        <v>43</v>
      </c>
      <c r="C118" s="29">
        <v>182</v>
      </c>
      <c r="D118" s="29">
        <f>D119</f>
        <v>0</v>
      </c>
      <c r="E118" s="29">
        <f t="shared" si="1"/>
        <v>182</v>
      </c>
      <c r="G118" s="134"/>
      <c r="J118" s="134"/>
      <c r="N118" s="134"/>
    </row>
    <row r="119" spans="1:14" ht="33" hidden="1" customHeight="1" x14ac:dyDescent="0.25">
      <c r="A119" s="48">
        <v>3214</v>
      </c>
      <c r="B119" s="48" t="s">
        <v>91</v>
      </c>
      <c r="C119" s="38">
        <v>182</v>
      </c>
      <c r="D119" s="38">
        <v>0</v>
      </c>
      <c r="E119" s="38">
        <f t="shared" si="1"/>
        <v>182</v>
      </c>
    </row>
    <row r="120" spans="1:14" s="15" customFormat="1" ht="14.45" hidden="1" customHeight="1" x14ac:dyDescent="0.25">
      <c r="A120" s="49">
        <v>322</v>
      </c>
      <c r="B120" s="49" t="s">
        <v>48</v>
      </c>
      <c r="C120" s="29">
        <v>850</v>
      </c>
      <c r="D120" s="29">
        <f>D121+D122+D123+D124</f>
        <v>0</v>
      </c>
      <c r="E120" s="29">
        <f t="shared" si="1"/>
        <v>850</v>
      </c>
      <c r="G120" s="134"/>
      <c r="J120" s="134"/>
      <c r="N120" s="134"/>
    </row>
    <row r="121" spans="1:14" ht="24" hidden="1" customHeight="1" x14ac:dyDescent="0.25">
      <c r="A121" s="48">
        <v>3221</v>
      </c>
      <c r="B121" s="48" t="s">
        <v>49</v>
      </c>
      <c r="C121" s="38">
        <v>0</v>
      </c>
      <c r="D121" s="38"/>
      <c r="E121" s="38">
        <f t="shared" si="1"/>
        <v>0</v>
      </c>
    </row>
    <row r="122" spans="1:14" ht="13.9" hidden="1" customHeight="1" x14ac:dyDescent="0.25">
      <c r="A122" s="48">
        <v>3223</v>
      </c>
      <c r="B122" s="48" t="s">
        <v>50</v>
      </c>
      <c r="C122" s="38">
        <v>850</v>
      </c>
      <c r="D122" s="38"/>
      <c r="E122" s="38">
        <f t="shared" si="1"/>
        <v>850</v>
      </c>
    </row>
    <row r="123" spans="1:14" ht="24" hidden="1" customHeight="1" x14ac:dyDescent="0.25">
      <c r="A123" s="48">
        <v>3224</v>
      </c>
      <c r="B123" s="48" t="s">
        <v>98</v>
      </c>
      <c r="C123" s="38">
        <v>0</v>
      </c>
      <c r="D123" s="38"/>
      <c r="E123" s="38">
        <f t="shared" si="1"/>
        <v>0</v>
      </c>
    </row>
    <row r="124" spans="1:14" ht="28.15" hidden="1" customHeight="1" x14ac:dyDescent="0.25">
      <c r="A124" s="48">
        <v>3225</v>
      </c>
      <c r="B124" s="52" t="s">
        <v>119</v>
      </c>
      <c r="C124" s="38">
        <v>0</v>
      </c>
      <c r="D124" s="38"/>
      <c r="E124" s="38">
        <f t="shared" si="1"/>
        <v>0</v>
      </c>
    </row>
    <row r="125" spans="1:14" s="15" customFormat="1" ht="13.9" hidden="1" customHeight="1" x14ac:dyDescent="0.25">
      <c r="A125" s="49">
        <v>323</v>
      </c>
      <c r="B125" s="49" t="s">
        <v>54</v>
      </c>
      <c r="C125" s="29">
        <v>0</v>
      </c>
      <c r="D125" s="29">
        <f>D126+D127+D128</f>
        <v>0</v>
      </c>
      <c r="E125" s="29">
        <f t="shared" si="1"/>
        <v>0</v>
      </c>
      <c r="G125" s="134"/>
      <c r="J125" s="134"/>
      <c r="N125" s="134"/>
    </row>
    <row r="126" spans="1:14" ht="13.9" hidden="1" customHeight="1" x14ac:dyDescent="0.25">
      <c r="A126" s="48">
        <v>3231</v>
      </c>
      <c r="B126" s="48" t="s">
        <v>55</v>
      </c>
      <c r="C126" s="38">
        <v>0</v>
      </c>
      <c r="D126" s="38"/>
      <c r="E126" s="38">
        <f t="shared" si="1"/>
        <v>0</v>
      </c>
    </row>
    <row r="127" spans="1:14" ht="13.9" hidden="1" customHeight="1" x14ac:dyDescent="0.25">
      <c r="A127" s="48">
        <v>3238</v>
      </c>
      <c r="B127" s="48" t="s">
        <v>60</v>
      </c>
      <c r="C127" s="38">
        <v>0</v>
      </c>
      <c r="D127" s="38"/>
      <c r="E127" s="38">
        <f t="shared" si="1"/>
        <v>0</v>
      </c>
    </row>
    <row r="128" spans="1:14" ht="13.9" hidden="1" customHeight="1" x14ac:dyDescent="0.25">
      <c r="A128" s="48">
        <v>3239</v>
      </c>
      <c r="B128" s="48" t="s">
        <v>61</v>
      </c>
      <c r="C128" s="38">
        <v>0</v>
      </c>
      <c r="D128" s="38"/>
      <c r="E128" s="38">
        <f t="shared" si="1"/>
        <v>0</v>
      </c>
    </row>
    <row r="129" spans="1:14" s="15" customFormat="1" ht="13.9" customHeight="1" x14ac:dyDescent="0.25">
      <c r="A129" s="49">
        <v>34</v>
      </c>
      <c r="B129" s="49" t="s">
        <v>27</v>
      </c>
      <c r="C129" s="29">
        <v>100</v>
      </c>
      <c r="D129" s="29">
        <f>D130</f>
        <v>0</v>
      </c>
      <c r="E129" s="29">
        <f t="shared" si="1"/>
        <v>100</v>
      </c>
      <c r="G129" s="134"/>
      <c r="H129" s="13"/>
      <c r="J129" s="134"/>
      <c r="N129" s="134"/>
    </row>
    <row r="130" spans="1:14" s="15" customFormat="1" ht="13.9" hidden="1" customHeight="1" x14ac:dyDescent="0.25">
      <c r="A130" s="49">
        <v>343</v>
      </c>
      <c r="B130" s="49" t="s">
        <v>67</v>
      </c>
      <c r="C130" s="29">
        <v>100</v>
      </c>
      <c r="D130" s="29">
        <f>D131+D132</f>
        <v>0</v>
      </c>
      <c r="E130" s="29">
        <f t="shared" si="1"/>
        <v>100</v>
      </c>
      <c r="G130" s="134"/>
      <c r="H130" s="44"/>
      <c r="J130" s="134"/>
      <c r="N130" s="134"/>
    </row>
    <row r="131" spans="1:14" ht="28.15" hidden="1" customHeight="1" x14ac:dyDescent="0.25">
      <c r="A131" s="48">
        <v>3431</v>
      </c>
      <c r="B131" s="48" t="s">
        <v>68</v>
      </c>
      <c r="C131" s="38">
        <v>0</v>
      </c>
      <c r="D131" s="38"/>
      <c r="E131" s="38">
        <f t="shared" si="1"/>
        <v>0</v>
      </c>
      <c r="H131" s="44"/>
    </row>
    <row r="132" spans="1:14" ht="28.15" hidden="1" customHeight="1" x14ac:dyDescent="0.25">
      <c r="A132" s="48">
        <v>3433</v>
      </c>
      <c r="B132" s="48" t="s">
        <v>118</v>
      </c>
      <c r="C132" s="38">
        <v>100</v>
      </c>
      <c r="D132" s="38"/>
      <c r="E132" s="38">
        <f t="shared" si="1"/>
        <v>100</v>
      </c>
      <c r="H132" s="44"/>
    </row>
    <row r="133" spans="1:14" ht="14.45" customHeight="1" x14ac:dyDescent="0.25">
      <c r="A133" s="49">
        <v>4</v>
      </c>
      <c r="B133" s="49" t="s">
        <v>31</v>
      </c>
      <c r="C133" s="29">
        <v>7350</v>
      </c>
      <c r="D133" s="29">
        <f>D134+D141</f>
        <v>800</v>
      </c>
      <c r="E133" s="29">
        <f t="shared" si="1"/>
        <v>8150</v>
      </c>
    </row>
    <row r="134" spans="1:14" ht="28.9" customHeight="1" x14ac:dyDescent="0.25">
      <c r="A134" s="49">
        <v>42</v>
      </c>
      <c r="B134" s="49" t="s">
        <v>70</v>
      </c>
      <c r="C134" s="29">
        <v>5275</v>
      </c>
      <c r="D134" s="29">
        <f>D135+D137+D139</f>
        <v>800</v>
      </c>
      <c r="E134" s="29">
        <f t="shared" si="1"/>
        <v>6075</v>
      </c>
    </row>
    <row r="135" spans="1:14" s="15" customFormat="1" ht="14.45" hidden="1" customHeight="1" x14ac:dyDescent="0.25">
      <c r="A135" s="49">
        <v>422</v>
      </c>
      <c r="B135" s="49" t="s">
        <v>69</v>
      </c>
      <c r="C135" s="29">
        <v>3500</v>
      </c>
      <c r="D135" s="29">
        <f>D136</f>
        <v>800</v>
      </c>
      <c r="E135" s="29">
        <f t="shared" si="1"/>
        <v>4300</v>
      </c>
      <c r="G135" s="134"/>
      <c r="J135" s="134"/>
      <c r="N135" s="134"/>
    </row>
    <row r="136" spans="1:14" ht="14.45" hidden="1" customHeight="1" x14ac:dyDescent="0.25">
      <c r="A136" s="48">
        <v>4221</v>
      </c>
      <c r="B136" s="48" t="s">
        <v>71</v>
      </c>
      <c r="C136" s="38">
        <v>3500</v>
      </c>
      <c r="D136" s="38">
        <v>800</v>
      </c>
      <c r="E136" s="38">
        <f t="shared" si="1"/>
        <v>4300</v>
      </c>
    </row>
    <row r="137" spans="1:14" s="15" customFormat="1" ht="25.9" hidden="1" customHeight="1" x14ac:dyDescent="0.25">
      <c r="A137" s="49">
        <v>424</v>
      </c>
      <c r="B137" s="49" t="s">
        <v>72</v>
      </c>
      <c r="C137" s="29">
        <v>1490</v>
      </c>
      <c r="D137" s="29">
        <f>D138</f>
        <v>0</v>
      </c>
      <c r="E137" s="29">
        <f t="shared" si="1"/>
        <v>1490</v>
      </c>
      <c r="G137" s="134"/>
      <c r="J137" s="134"/>
      <c r="N137" s="134"/>
    </row>
    <row r="138" spans="1:14" ht="14.45" hidden="1" customHeight="1" x14ac:dyDescent="0.25">
      <c r="A138" s="48">
        <v>4241</v>
      </c>
      <c r="B138" s="48" t="s">
        <v>73</v>
      </c>
      <c r="C138" s="38">
        <v>1490</v>
      </c>
      <c r="D138" s="38"/>
      <c r="E138" s="38">
        <f t="shared" ref="E138:E201" si="2">C138+D138</f>
        <v>1490</v>
      </c>
    </row>
    <row r="139" spans="1:14" s="15" customFormat="1" ht="14.45" hidden="1" customHeight="1" x14ac:dyDescent="0.25">
      <c r="A139" s="49">
        <v>426</v>
      </c>
      <c r="B139" s="49" t="s">
        <v>74</v>
      </c>
      <c r="C139" s="29">
        <v>285</v>
      </c>
      <c r="D139" s="29">
        <f>D140</f>
        <v>0</v>
      </c>
      <c r="E139" s="29">
        <f t="shared" si="2"/>
        <v>285</v>
      </c>
      <c r="G139" s="134"/>
      <c r="J139" s="134"/>
      <c r="N139" s="134"/>
    </row>
    <row r="140" spans="1:14" ht="14.45" hidden="1" customHeight="1" x14ac:dyDescent="0.25">
      <c r="A140" s="48">
        <v>4261</v>
      </c>
      <c r="B140" s="48" t="s">
        <v>110</v>
      </c>
      <c r="C140" s="38">
        <v>285</v>
      </c>
      <c r="D140" s="38"/>
      <c r="E140" s="38">
        <f t="shared" si="2"/>
        <v>285</v>
      </c>
    </row>
    <row r="141" spans="1:14" s="15" customFormat="1" ht="14.45" customHeight="1" x14ac:dyDescent="0.25">
      <c r="A141" s="49">
        <v>45</v>
      </c>
      <c r="B141" s="49" t="s">
        <v>34</v>
      </c>
      <c r="C141" s="29">
        <v>2075</v>
      </c>
      <c r="D141" s="29">
        <f>D142</f>
        <v>0</v>
      </c>
      <c r="E141" s="29">
        <f t="shared" si="2"/>
        <v>2075</v>
      </c>
      <c r="G141" s="134"/>
      <c r="J141" s="134"/>
      <c r="N141" s="134"/>
    </row>
    <row r="142" spans="1:14" s="15" customFormat="1" ht="25.15" hidden="1" customHeight="1" x14ac:dyDescent="0.25">
      <c r="A142" s="49">
        <v>451</v>
      </c>
      <c r="B142" s="49" t="s">
        <v>76</v>
      </c>
      <c r="C142" s="29">
        <v>2075</v>
      </c>
      <c r="D142" s="29">
        <f>D143</f>
        <v>0</v>
      </c>
      <c r="E142" s="29">
        <f t="shared" si="2"/>
        <v>2075</v>
      </c>
      <c r="G142" s="134"/>
      <c r="J142" s="134"/>
      <c r="N142" s="134"/>
    </row>
    <row r="143" spans="1:14" ht="25.15" hidden="1" customHeight="1" x14ac:dyDescent="0.25">
      <c r="A143" s="48">
        <v>4511</v>
      </c>
      <c r="B143" s="48" t="s">
        <v>76</v>
      </c>
      <c r="C143" s="38">
        <v>2075</v>
      </c>
      <c r="D143" s="38"/>
      <c r="E143" s="38">
        <f t="shared" si="2"/>
        <v>2075</v>
      </c>
      <c r="H143" s="11"/>
    </row>
    <row r="144" spans="1:14" s="11" customFormat="1" ht="14.45" customHeight="1" x14ac:dyDescent="0.25">
      <c r="A144" s="87" t="s">
        <v>30</v>
      </c>
      <c r="B144" s="87" t="s">
        <v>116</v>
      </c>
      <c r="C144" s="88">
        <v>122300</v>
      </c>
      <c r="D144" s="88">
        <f>D145+D173</f>
        <v>500</v>
      </c>
      <c r="E144" s="88">
        <f t="shared" si="2"/>
        <v>122800</v>
      </c>
      <c r="G144" s="134"/>
      <c r="J144" s="134"/>
      <c r="N144" s="134"/>
    </row>
    <row r="145" spans="1:5" ht="14.45" customHeight="1" x14ac:dyDescent="0.25">
      <c r="A145" s="50">
        <v>3</v>
      </c>
      <c r="B145" s="50" t="s">
        <v>8</v>
      </c>
      <c r="C145" s="29">
        <v>40300</v>
      </c>
      <c r="D145" s="29">
        <f>D146+D153</f>
        <v>1638</v>
      </c>
      <c r="E145" s="29">
        <f t="shared" si="2"/>
        <v>41938</v>
      </c>
    </row>
    <row r="146" spans="1:5" ht="14.45" customHeight="1" x14ac:dyDescent="0.25">
      <c r="A146" s="49">
        <v>31</v>
      </c>
      <c r="B146" s="49" t="s">
        <v>9</v>
      </c>
      <c r="C146" s="29">
        <v>32200</v>
      </c>
      <c r="D146" s="29">
        <f>D147+D149+D151</f>
        <v>0</v>
      </c>
      <c r="E146" s="29">
        <f t="shared" si="2"/>
        <v>32200</v>
      </c>
    </row>
    <row r="147" spans="1:5" ht="14.45" hidden="1" customHeight="1" x14ac:dyDescent="0.25">
      <c r="A147" s="49">
        <v>311</v>
      </c>
      <c r="B147" s="49" t="s">
        <v>38</v>
      </c>
      <c r="C147" s="29">
        <v>27000</v>
      </c>
      <c r="D147" s="29">
        <f>D148</f>
        <v>0</v>
      </c>
      <c r="E147" s="29">
        <f t="shared" si="2"/>
        <v>27000</v>
      </c>
    </row>
    <row r="148" spans="1:5" ht="14.45" hidden="1" customHeight="1" x14ac:dyDescent="0.25">
      <c r="A148" s="48">
        <v>3111</v>
      </c>
      <c r="B148" s="48" t="s">
        <v>40</v>
      </c>
      <c r="C148" s="38">
        <v>27000</v>
      </c>
      <c r="D148" s="38"/>
      <c r="E148" s="38">
        <f t="shared" si="2"/>
        <v>27000</v>
      </c>
    </row>
    <row r="149" spans="1:5" ht="14.45" hidden="1" customHeight="1" x14ac:dyDescent="0.25">
      <c r="A149" s="49">
        <v>312</v>
      </c>
      <c r="B149" s="49" t="s">
        <v>39</v>
      </c>
      <c r="C149" s="29">
        <v>700</v>
      </c>
      <c r="D149" s="29">
        <f>D150</f>
        <v>0</v>
      </c>
      <c r="E149" s="29">
        <f t="shared" si="2"/>
        <v>700</v>
      </c>
    </row>
    <row r="150" spans="1:5" ht="14.45" hidden="1" customHeight="1" x14ac:dyDescent="0.25">
      <c r="A150" s="48">
        <v>3121</v>
      </c>
      <c r="B150" s="48" t="s">
        <v>39</v>
      </c>
      <c r="C150" s="38">
        <v>700</v>
      </c>
      <c r="D150" s="38"/>
      <c r="E150" s="38">
        <f t="shared" si="2"/>
        <v>700</v>
      </c>
    </row>
    <row r="151" spans="1:5" ht="14.45" hidden="1" customHeight="1" x14ac:dyDescent="0.25">
      <c r="A151" s="49">
        <v>313</v>
      </c>
      <c r="B151" s="49" t="s">
        <v>41</v>
      </c>
      <c r="C151" s="29">
        <v>4500</v>
      </c>
      <c r="D151" s="29">
        <f>D152</f>
        <v>0</v>
      </c>
      <c r="E151" s="29">
        <f t="shared" si="2"/>
        <v>4500</v>
      </c>
    </row>
    <row r="152" spans="1:5" ht="24.6" hidden="1" customHeight="1" x14ac:dyDescent="0.25">
      <c r="A152" s="48">
        <v>3132</v>
      </c>
      <c r="B152" s="48" t="s">
        <v>42</v>
      </c>
      <c r="C152" s="38">
        <v>4500</v>
      </c>
      <c r="D152" s="38"/>
      <c r="E152" s="38">
        <f t="shared" si="2"/>
        <v>4500</v>
      </c>
    </row>
    <row r="153" spans="1:5" ht="14.45" customHeight="1" x14ac:dyDescent="0.25">
      <c r="A153" s="49">
        <v>32</v>
      </c>
      <c r="B153" s="49" t="s">
        <v>15</v>
      </c>
      <c r="C153" s="29">
        <v>8100</v>
      </c>
      <c r="D153" s="29">
        <f>D154+D159+D164+D171</f>
        <v>1638</v>
      </c>
      <c r="E153" s="29">
        <f t="shared" si="2"/>
        <v>9738</v>
      </c>
    </row>
    <row r="154" spans="1:5" ht="18" hidden="1" customHeight="1" x14ac:dyDescent="0.25">
      <c r="A154" s="49">
        <v>321</v>
      </c>
      <c r="B154" s="49" t="s">
        <v>43</v>
      </c>
      <c r="C154" s="29">
        <v>900</v>
      </c>
      <c r="D154" s="29">
        <f>D155+D156+D157+D158</f>
        <v>0</v>
      </c>
      <c r="E154" s="29">
        <f t="shared" si="2"/>
        <v>900</v>
      </c>
    </row>
    <row r="155" spans="1:5" ht="14.45" hidden="1" customHeight="1" x14ac:dyDescent="0.25">
      <c r="A155" s="48">
        <v>3211</v>
      </c>
      <c r="B155" s="48" t="s">
        <v>44</v>
      </c>
      <c r="C155" s="38">
        <v>0</v>
      </c>
      <c r="D155" s="38"/>
      <c r="E155" s="38">
        <f t="shared" si="2"/>
        <v>0</v>
      </c>
    </row>
    <row r="156" spans="1:5" ht="26.45" hidden="1" customHeight="1" x14ac:dyDescent="0.25">
      <c r="A156" s="48">
        <v>3212</v>
      </c>
      <c r="B156" s="48" t="s">
        <v>46</v>
      </c>
      <c r="C156" s="38">
        <v>0</v>
      </c>
      <c r="D156" s="38"/>
      <c r="E156" s="38">
        <f t="shared" si="2"/>
        <v>0</v>
      </c>
    </row>
    <row r="157" spans="1:5" ht="14.45" hidden="1" customHeight="1" x14ac:dyDescent="0.25">
      <c r="A157" s="48">
        <v>3213</v>
      </c>
      <c r="B157" s="48" t="s">
        <v>47</v>
      </c>
      <c r="C157" s="38">
        <v>300</v>
      </c>
      <c r="D157" s="38"/>
      <c r="E157" s="38">
        <f t="shared" si="2"/>
        <v>300</v>
      </c>
    </row>
    <row r="158" spans="1:5" ht="27.6" hidden="1" customHeight="1" x14ac:dyDescent="0.25">
      <c r="A158" s="48">
        <v>3214</v>
      </c>
      <c r="B158" s="48" t="s">
        <v>91</v>
      </c>
      <c r="C158" s="38">
        <v>600</v>
      </c>
      <c r="D158" s="38"/>
      <c r="E158" s="38">
        <f t="shared" si="2"/>
        <v>600</v>
      </c>
    </row>
    <row r="159" spans="1:5" ht="14.45" hidden="1" customHeight="1" x14ac:dyDescent="0.25">
      <c r="A159" s="49">
        <v>322</v>
      </c>
      <c r="B159" s="49" t="s">
        <v>48</v>
      </c>
      <c r="C159" s="29">
        <v>3800</v>
      </c>
      <c r="D159" s="29">
        <f>D160+D161+D162+D163</f>
        <v>0</v>
      </c>
      <c r="E159" s="29">
        <f t="shared" si="2"/>
        <v>3800</v>
      </c>
    </row>
    <row r="160" spans="1:5" ht="25.15" hidden="1" customHeight="1" x14ac:dyDescent="0.25">
      <c r="A160" s="48">
        <v>3221</v>
      </c>
      <c r="B160" s="48" t="s">
        <v>49</v>
      </c>
      <c r="C160" s="38">
        <v>700</v>
      </c>
      <c r="D160" s="38"/>
      <c r="E160" s="38">
        <f t="shared" si="2"/>
        <v>700</v>
      </c>
    </row>
    <row r="161" spans="1:14" ht="14.45" hidden="1" customHeight="1" x14ac:dyDescent="0.25">
      <c r="A161" s="48">
        <v>3223</v>
      </c>
      <c r="B161" s="48" t="s">
        <v>50</v>
      </c>
      <c r="C161" s="38">
        <v>2600</v>
      </c>
      <c r="D161" s="38"/>
      <c r="E161" s="38">
        <f t="shared" si="2"/>
        <v>2600</v>
      </c>
    </row>
    <row r="162" spans="1:14" ht="25.15" hidden="1" customHeight="1" x14ac:dyDescent="0.25">
      <c r="A162" s="48">
        <v>3224</v>
      </c>
      <c r="B162" s="48" t="s">
        <v>93</v>
      </c>
      <c r="C162" s="38">
        <v>0</v>
      </c>
      <c r="D162" s="38"/>
      <c r="E162" s="38">
        <f t="shared" si="2"/>
        <v>0</v>
      </c>
    </row>
    <row r="163" spans="1:14" ht="14.45" hidden="1" customHeight="1" x14ac:dyDescent="0.25">
      <c r="A163" s="48">
        <v>3225</v>
      </c>
      <c r="B163" s="48" t="s">
        <v>53</v>
      </c>
      <c r="C163" s="38">
        <v>500</v>
      </c>
      <c r="D163" s="38"/>
      <c r="E163" s="38">
        <f t="shared" si="2"/>
        <v>500</v>
      </c>
    </row>
    <row r="164" spans="1:14" ht="14.45" hidden="1" customHeight="1" x14ac:dyDescent="0.25">
      <c r="A164" s="49">
        <v>323</v>
      </c>
      <c r="B164" s="49" t="s">
        <v>54</v>
      </c>
      <c r="C164" s="29">
        <v>2900</v>
      </c>
      <c r="D164" s="29">
        <f>D165+D166+D167+D168+D169+D170</f>
        <v>1638</v>
      </c>
      <c r="E164" s="29">
        <f t="shared" si="2"/>
        <v>4538</v>
      </c>
    </row>
    <row r="165" spans="1:14" ht="14.45" hidden="1" customHeight="1" x14ac:dyDescent="0.25">
      <c r="A165" s="48">
        <v>3231</v>
      </c>
      <c r="B165" s="48" t="s">
        <v>113</v>
      </c>
      <c r="C165" s="38">
        <v>500</v>
      </c>
      <c r="D165" s="38"/>
      <c r="E165" s="38">
        <f t="shared" si="2"/>
        <v>500</v>
      </c>
    </row>
    <row r="166" spans="1:14" ht="25.15" hidden="1" customHeight="1" x14ac:dyDescent="0.25">
      <c r="A166" s="48">
        <v>3232</v>
      </c>
      <c r="B166" s="48" t="s">
        <v>94</v>
      </c>
      <c r="C166" s="38">
        <v>0</v>
      </c>
      <c r="D166" s="38"/>
      <c r="E166" s="38">
        <f t="shared" si="2"/>
        <v>0</v>
      </c>
    </row>
    <row r="167" spans="1:14" ht="14.45" hidden="1" customHeight="1" x14ac:dyDescent="0.25">
      <c r="A167" s="48">
        <v>3233</v>
      </c>
      <c r="B167" s="48" t="s">
        <v>57</v>
      </c>
      <c r="C167" s="38">
        <v>0</v>
      </c>
      <c r="D167" s="38"/>
      <c r="E167" s="38">
        <f t="shared" si="2"/>
        <v>0</v>
      </c>
    </row>
    <row r="168" spans="1:14" ht="14.45" hidden="1" customHeight="1" x14ac:dyDescent="0.25">
      <c r="A168" s="48">
        <v>3237</v>
      </c>
      <c r="B168" s="48" t="s">
        <v>59</v>
      </c>
      <c r="C168" s="38">
        <v>0</v>
      </c>
      <c r="D168" s="38"/>
      <c r="E168" s="38">
        <f t="shared" si="2"/>
        <v>0</v>
      </c>
    </row>
    <row r="169" spans="1:14" ht="14.45" hidden="1" customHeight="1" x14ac:dyDescent="0.25">
      <c r="A169" s="48">
        <v>3238</v>
      </c>
      <c r="B169" s="48" t="s">
        <v>60</v>
      </c>
      <c r="C169" s="38">
        <v>1200</v>
      </c>
      <c r="D169" s="38"/>
      <c r="E169" s="38">
        <f t="shared" si="2"/>
        <v>1200</v>
      </c>
    </row>
    <row r="170" spans="1:14" ht="14.45" hidden="1" customHeight="1" x14ac:dyDescent="0.25">
      <c r="A170" s="48">
        <v>3239</v>
      </c>
      <c r="B170" s="48" t="s">
        <v>61</v>
      </c>
      <c r="C170" s="38">
        <v>1200</v>
      </c>
      <c r="D170" s="38">
        <v>1638</v>
      </c>
      <c r="E170" s="38">
        <f t="shared" si="2"/>
        <v>2838</v>
      </c>
    </row>
    <row r="171" spans="1:14" s="15" customFormat="1" ht="25.15" hidden="1" customHeight="1" x14ac:dyDescent="0.25">
      <c r="A171" s="49">
        <v>329</v>
      </c>
      <c r="B171" s="49" t="s">
        <v>90</v>
      </c>
      <c r="C171" s="29">
        <v>500</v>
      </c>
      <c r="D171" s="29">
        <f>D172</f>
        <v>0</v>
      </c>
      <c r="E171" s="29">
        <f t="shared" si="2"/>
        <v>500</v>
      </c>
      <c r="G171" s="134"/>
      <c r="J171" s="134"/>
      <c r="N171" s="134"/>
    </row>
    <row r="172" spans="1:14" ht="14.45" hidden="1" customHeight="1" x14ac:dyDescent="0.25">
      <c r="A172" s="48">
        <v>3293</v>
      </c>
      <c r="B172" s="48" t="s">
        <v>64</v>
      </c>
      <c r="C172" s="38">
        <v>500</v>
      </c>
      <c r="D172" s="38"/>
      <c r="E172" s="38">
        <f t="shared" si="2"/>
        <v>500</v>
      </c>
    </row>
    <row r="173" spans="1:14" ht="14.45" customHeight="1" x14ac:dyDescent="0.25">
      <c r="A173" s="49">
        <v>4</v>
      </c>
      <c r="B173" s="49" t="s">
        <v>31</v>
      </c>
      <c r="C173" s="29">
        <v>82000</v>
      </c>
      <c r="D173" s="29">
        <f>D174+D179</f>
        <v>-1138</v>
      </c>
      <c r="E173" s="29">
        <f t="shared" si="2"/>
        <v>80862</v>
      </c>
    </row>
    <row r="174" spans="1:14" ht="14.45" customHeight="1" x14ac:dyDescent="0.25">
      <c r="A174" s="49">
        <v>42</v>
      </c>
      <c r="B174" s="49" t="s">
        <v>31</v>
      </c>
      <c r="C174" s="29">
        <v>60000</v>
      </c>
      <c r="D174" s="29">
        <f>D175+D177</f>
        <v>-345</v>
      </c>
      <c r="E174" s="29">
        <f t="shared" si="2"/>
        <v>59655</v>
      </c>
    </row>
    <row r="175" spans="1:14" ht="14.45" hidden="1" customHeight="1" x14ac:dyDescent="0.25">
      <c r="A175" s="49">
        <v>422</v>
      </c>
      <c r="B175" s="49" t="s">
        <v>69</v>
      </c>
      <c r="C175" s="29">
        <v>6000</v>
      </c>
      <c r="D175" s="29">
        <f>D176</f>
        <v>-345</v>
      </c>
      <c r="E175" s="29">
        <f t="shared" si="2"/>
        <v>5655</v>
      </c>
    </row>
    <row r="176" spans="1:14" ht="14.45" hidden="1" customHeight="1" x14ac:dyDescent="0.25">
      <c r="A176" s="48">
        <v>4221</v>
      </c>
      <c r="B176" s="48" t="s">
        <v>71</v>
      </c>
      <c r="C176" s="38">
        <v>6000</v>
      </c>
      <c r="D176" s="38">
        <v>-345</v>
      </c>
      <c r="E176" s="38">
        <f t="shared" si="2"/>
        <v>5655</v>
      </c>
    </row>
    <row r="177" spans="1:81" ht="25.15" hidden="1" customHeight="1" x14ac:dyDescent="0.25">
      <c r="A177" s="49">
        <v>424</v>
      </c>
      <c r="B177" s="49" t="s">
        <v>72</v>
      </c>
      <c r="C177" s="29">
        <v>54000</v>
      </c>
      <c r="D177" s="29">
        <f>D178</f>
        <v>0</v>
      </c>
      <c r="E177" s="29">
        <f t="shared" si="2"/>
        <v>54000</v>
      </c>
    </row>
    <row r="178" spans="1:81" ht="14.45" hidden="1" customHeight="1" x14ac:dyDescent="0.25">
      <c r="A178" s="48">
        <v>4241</v>
      </c>
      <c r="B178" s="48" t="s">
        <v>73</v>
      </c>
      <c r="C178" s="38">
        <v>54000</v>
      </c>
      <c r="D178" s="38"/>
      <c r="E178" s="38">
        <f t="shared" si="2"/>
        <v>54000</v>
      </c>
    </row>
    <row r="179" spans="1:81" ht="14.45" customHeight="1" x14ac:dyDescent="0.25">
      <c r="A179" s="49">
        <v>45</v>
      </c>
      <c r="B179" s="49" t="s">
        <v>34</v>
      </c>
      <c r="C179" s="29">
        <v>22000</v>
      </c>
      <c r="D179" s="29">
        <f>D180</f>
        <v>-793</v>
      </c>
      <c r="E179" s="29">
        <f t="shared" si="2"/>
        <v>21207</v>
      </c>
    </row>
    <row r="180" spans="1:81" ht="25.15" hidden="1" customHeight="1" x14ac:dyDescent="0.25">
      <c r="A180" s="48">
        <v>451</v>
      </c>
      <c r="B180" s="48" t="s">
        <v>76</v>
      </c>
      <c r="C180" s="38">
        <v>22000</v>
      </c>
      <c r="D180" s="38">
        <f>D181</f>
        <v>-793</v>
      </c>
      <c r="E180" s="38">
        <f t="shared" si="2"/>
        <v>21207</v>
      </c>
    </row>
    <row r="181" spans="1:81" ht="25.15" hidden="1" customHeight="1" x14ac:dyDescent="0.25">
      <c r="A181" s="48">
        <v>4511</v>
      </c>
      <c r="B181" s="48" t="s">
        <v>76</v>
      </c>
      <c r="C181" s="38">
        <v>22000</v>
      </c>
      <c r="D181" s="38">
        <v>-793</v>
      </c>
      <c r="E181" s="38">
        <f t="shared" si="2"/>
        <v>21207</v>
      </c>
    </row>
    <row r="182" spans="1:81" ht="14.45" customHeight="1" x14ac:dyDescent="0.25">
      <c r="A182" s="89" t="s">
        <v>35</v>
      </c>
      <c r="B182" s="90" t="s">
        <v>33</v>
      </c>
      <c r="C182" s="91">
        <v>10400</v>
      </c>
      <c r="D182" s="91">
        <f>D183+D195+D207</f>
        <v>0</v>
      </c>
      <c r="E182" s="91">
        <f t="shared" si="2"/>
        <v>10400</v>
      </c>
    </row>
    <row r="183" spans="1:81" s="14" customFormat="1" ht="14.45" customHeight="1" x14ac:dyDescent="0.25">
      <c r="A183" s="87" t="s">
        <v>30</v>
      </c>
      <c r="B183" s="87" t="s">
        <v>36</v>
      </c>
      <c r="C183" s="88">
        <v>3000</v>
      </c>
      <c r="D183" s="88">
        <f>D184</f>
        <v>0</v>
      </c>
      <c r="E183" s="88">
        <f t="shared" si="2"/>
        <v>3000</v>
      </c>
      <c r="F183" s="11"/>
      <c r="G183" s="134"/>
      <c r="H183" s="11"/>
      <c r="I183" s="11"/>
      <c r="J183" s="134"/>
      <c r="K183" s="11"/>
      <c r="L183" s="11"/>
      <c r="M183" s="11"/>
      <c r="N183" s="134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</row>
    <row r="184" spans="1:81" ht="14.45" customHeight="1" x14ac:dyDescent="0.25">
      <c r="A184" s="49">
        <v>3</v>
      </c>
      <c r="B184" s="49" t="s">
        <v>8</v>
      </c>
      <c r="C184" s="29">
        <v>3000</v>
      </c>
      <c r="D184" s="29">
        <f>D185</f>
        <v>0</v>
      </c>
      <c r="E184" s="29">
        <f t="shared" si="2"/>
        <v>3000</v>
      </c>
    </row>
    <row r="185" spans="1:81" x14ac:dyDescent="0.25">
      <c r="A185" s="49">
        <v>32</v>
      </c>
      <c r="B185" s="49" t="s">
        <v>15</v>
      </c>
      <c r="C185" s="29">
        <v>3000</v>
      </c>
      <c r="D185" s="29">
        <f>D186+D189+D193</f>
        <v>0</v>
      </c>
      <c r="E185" s="29">
        <f t="shared" si="2"/>
        <v>3000</v>
      </c>
    </row>
    <row r="186" spans="1:81" hidden="1" x14ac:dyDescent="0.25">
      <c r="A186" s="49">
        <v>322</v>
      </c>
      <c r="B186" s="49" t="s">
        <v>48</v>
      </c>
      <c r="C186" s="29">
        <v>500</v>
      </c>
      <c r="D186" s="29">
        <f>D187+D188</f>
        <v>0</v>
      </c>
      <c r="E186" s="29">
        <f t="shared" si="2"/>
        <v>500</v>
      </c>
    </row>
    <row r="187" spans="1:81" ht="25.5" hidden="1" x14ac:dyDescent="0.25">
      <c r="A187" s="48">
        <v>3221</v>
      </c>
      <c r="B187" s="48" t="s">
        <v>49</v>
      </c>
      <c r="C187" s="38">
        <v>500</v>
      </c>
      <c r="D187" s="38"/>
      <c r="E187" s="38">
        <f t="shared" si="2"/>
        <v>500</v>
      </c>
    </row>
    <row r="188" spans="1:81" ht="25.15" hidden="1" customHeight="1" x14ac:dyDescent="0.25">
      <c r="A188" s="48">
        <v>3225</v>
      </c>
      <c r="B188" s="48" t="s">
        <v>119</v>
      </c>
      <c r="C188" s="38">
        <v>0</v>
      </c>
      <c r="D188" s="38"/>
      <c r="E188" s="38">
        <f t="shared" si="2"/>
        <v>0</v>
      </c>
    </row>
    <row r="189" spans="1:81" hidden="1" x14ac:dyDescent="0.25">
      <c r="A189" s="49">
        <v>323</v>
      </c>
      <c r="B189" s="49" t="s">
        <v>54</v>
      </c>
      <c r="C189" s="29">
        <v>2100</v>
      </c>
      <c r="D189" s="29">
        <f>D190+D191+D192</f>
        <v>0</v>
      </c>
      <c r="E189" s="29">
        <f t="shared" si="2"/>
        <v>2100</v>
      </c>
    </row>
    <row r="190" spans="1:81" hidden="1" x14ac:dyDescent="0.25">
      <c r="A190" s="48">
        <v>3233</v>
      </c>
      <c r="B190" s="48" t="s">
        <v>57</v>
      </c>
      <c r="C190" s="38">
        <v>1500</v>
      </c>
      <c r="D190" s="38"/>
      <c r="E190" s="38">
        <f t="shared" si="2"/>
        <v>1500</v>
      </c>
    </row>
    <row r="191" spans="1:81" hidden="1" x14ac:dyDescent="0.25">
      <c r="A191" s="48">
        <v>3237</v>
      </c>
      <c r="B191" s="48" t="s">
        <v>59</v>
      </c>
      <c r="C191" s="38">
        <v>600</v>
      </c>
      <c r="D191" s="38"/>
      <c r="E191" s="38">
        <f t="shared" si="2"/>
        <v>600</v>
      </c>
    </row>
    <row r="192" spans="1:81" hidden="1" x14ac:dyDescent="0.25">
      <c r="A192" s="48">
        <v>3239</v>
      </c>
      <c r="B192" s="48" t="s">
        <v>61</v>
      </c>
      <c r="C192" s="38">
        <v>0</v>
      </c>
      <c r="D192" s="38"/>
      <c r="E192" s="38">
        <f t="shared" si="2"/>
        <v>0</v>
      </c>
    </row>
    <row r="193" spans="1:14" s="15" customFormat="1" ht="33.6" hidden="1" customHeight="1" x14ac:dyDescent="0.25">
      <c r="A193" s="49">
        <v>329</v>
      </c>
      <c r="B193" s="49" t="s">
        <v>90</v>
      </c>
      <c r="C193" s="29">
        <v>400</v>
      </c>
      <c r="D193" s="29">
        <f>D194</f>
        <v>0</v>
      </c>
      <c r="E193" s="29">
        <f t="shared" si="2"/>
        <v>400</v>
      </c>
      <c r="G193" s="134"/>
      <c r="J193" s="134"/>
      <c r="N193" s="134"/>
    </row>
    <row r="194" spans="1:14" ht="14.45" hidden="1" customHeight="1" x14ac:dyDescent="0.25">
      <c r="A194" s="48">
        <v>3293</v>
      </c>
      <c r="B194" s="48" t="s">
        <v>64</v>
      </c>
      <c r="C194" s="38">
        <v>400</v>
      </c>
      <c r="D194" s="38"/>
      <c r="E194" s="38">
        <f t="shared" si="2"/>
        <v>400</v>
      </c>
    </row>
    <row r="195" spans="1:14" ht="14.25" customHeight="1" x14ac:dyDescent="0.25">
      <c r="A195" s="87" t="s">
        <v>30</v>
      </c>
      <c r="B195" s="87" t="s">
        <v>116</v>
      </c>
      <c r="C195" s="88">
        <v>6700</v>
      </c>
      <c r="D195" s="88">
        <f>D196</f>
        <v>0</v>
      </c>
      <c r="E195" s="88">
        <f t="shared" si="2"/>
        <v>6700</v>
      </c>
    </row>
    <row r="196" spans="1:14" ht="14.25" customHeight="1" x14ac:dyDescent="0.25">
      <c r="A196" s="49">
        <v>3</v>
      </c>
      <c r="B196" s="49" t="s">
        <v>8</v>
      </c>
      <c r="C196" s="29">
        <v>6700</v>
      </c>
      <c r="D196" s="29">
        <f>D197</f>
        <v>0</v>
      </c>
      <c r="E196" s="29">
        <f t="shared" si="2"/>
        <v>6700</v>
      </c>
    </row>
    <row r="197" spans="1:14" ht="14.25" customHeight="1" x14ac:dyDescent="0.25">
      <c r="A197" s="49">
        <v>32</v>
      </c>
      <c r="B197" s="49" t="s">
        <v>15</v>
      </c>
      <c r="C197" s="29">
        <v>6700</v>
      </c>
      <c r="D197" s="29">
        <f>D198+D200+D202+D205</f>
        <v>0</v>
      </c>
      <c r="E197" s="29">
        <f t="shared" si="2"/>
        <v>6700</v>
      </c>
    </row>
    <row r="198" spans="1:14" ht="14.25" hidden="1" customHeight="1" x14ac:dyDescent="0.25">
      <c r="A198" s="49">
        <v>321</v>
      </c>
      <c r="B198" s="49" t="s">
        <v>43</v>
      </c>
      <c r="C198" s="29">
        <v>0</v>
      </c>
      <c r="D198" s="29">
        <f>D199</f>
        <v>0</v>
      </c>
      <c r="E198" s="29">
        <f t="shared" si="2"/>
        <v>0</v>
      </c>
    </row>
    <row r="199" spans="1:14" ht="25.15" hidden="1" customHeight="1" x14ac:dyDescent="0.25">
      <c r="A199" s="48">
        <v>3214</v>
      </c>
      <c r="B199" s="48" t="s">
        <v>91</v>
      </c>
      <c r="C199" s="38">
        <v>0</v>
      </c>
      <c r="D199" s="38"/>
      <c r="E199" s="38">
        <f t="shared" si="2"/>
        <v>0</v>
      </c>
    </row>
    <row r="200" spans="1:14" ht="15" hidden="1" customHeight="1" x14ac:dyDescent="0.25">
      <c r="A200" s="49">
        <v>322</v>
      </c>
      <c r="B200" s="49" t="s">
        <v>48</v>
      </c>
      <c r="C200" s="29">
        <v>2900</v>
      </c>
      <c r="D200" s="29">
        <f>D201</f>
        <v>0</v>
      </c>
      <c r="E200" s="29">
        <f t="shared" si="2"/>
        <v>2900</v>
      </c>
    </row>
    <row r="201" spans="1:14" ht="25.5" hidden="1" x14ac:dyDescent="0.25">
      <c r="A201" s="48">
        <v>3221</v>
      </c>
      <c r="B201" s="48" t="s">
        <v>49</v>
      </c>
      <c r="C201" s="38">
        <v>2900</v>
      </c>
      <c r="D201" s="38"/>
      <c r="E201" s="38">
        <f t="shared" si="2"/>
        <v>2900</v>
      </c>
    </row>
    <row r="202" spans="1:14" hidden="1" x14ac:dyDescent="0.25">
      <c r="A202" s="49">
        <v>323</v>
      </c>
      <c r="B202" s="49" t="s">
        <v>54</v>
      </c>
      <c r="C202" s="29">
        <v>2700</v>
      </c>
      <c r="D202" s="29">
        <f>D203+D204</f>
        <v>0</v>
      </c>
      <c r="E202" s="29">
        <f t="shared" ref="E202:E216" si="3">C202+D202</f>
        <v>2700</v>
      </c>
    </row>
    <row r="203" spans="1:14" ht="15" hidden="1" customHeight="1" x14ac:dyDescent="0.25">
      <c r="A203" s="48">
        <v>3237</v>
      </c>
      <c r="B203" s="48" t="s">
        <v>59</v>
      </c>
      <c r="C203" s="38">
        <v>2700</v>
      </c>
      <c r="D203" s="38"/>
      <c r="E203" s="38">
        <f t="shared" si="3"/>
        <v>2700</v>
      </c>
    </row>
    <row r="204" spans="1:14" hidden="1" x14ac:dyDescent="0.25">
      <c r="A204" s="48">
        <v>3239</v>
      </c>
      <c r="B204" s="48" t="s">
        <v>61</v>
      </c>
      <c r="C204" s="38">
        <v>0</v>
      </c>
      <c r="D204" s="38"/>
      <c r="E204" s="38">
        <f t="shared" si="3"/>
        <v>0</v>
      </c>
    </row>
    <row r="205" spans="1:14" s="15" customFormat="1" ht="25.15" hidden="1" customHeight="1" x14ac:dyDescent="0.25">
      <c r="A205" s="49">
        <v>329</v>
      </c>
      <c r="B205" s="49" t="s">
        <v>90</v>
      </c>
      <c r="C205" s="29">
        <v>1100</v>
      </c>
      <c r="D205" s="29">
        <f>D206</f>
        <v>0</v>
      </c>
      <c r="E205" s="29">
        <f t="shared" si="3"/>
        <v>1100</v>
      </c>
      <c r="G205" s="134"/>
      <c r="J205" s="134"/>
      <c r="N205" s="134"/>
    </row>
    <row r="206" spans="1:14" ht="14.45" hidden="1" customHeight="1" x14ac:dyDescent="0.25">
      <c r="A206" s="48">
        <v>3293</v>
      </c>
      <c r="B206" s="48" t="s">
        <v>64</v>
      </c>
      <c r="C206" s="38">
        <v>1100</v>
      </c>
      <c r="D206" s="38"/>
      <c r="E206" s="38">
        <f t="shared" si="3"/>
        <v>1100</v>
      </c>
    </row>
    <row r="207" spans="1:14" ht="14.45" customHeight="1" x14ac:dyDescent="0.25">
      <c r="A207" s="87" t="s">
        <v>32</v>
      </c>
      <c r="B207" s="87" t="s">
        <v>114</v>
      </c>
      <c r="C207" s="88">
        <v>700</v>
      </c>
      <c r="D207" s="88">
        <f>D208</f>
        <v>0</v>
      </c>
      <c r="E207" s="88">
        <f t="shared" si="3"/>
        <v>700</v>
      </c>
    </row>
    <row r="208" spans="1:14" s="15" customFormat="1" ht="14.45" customHeight="1" x14ac:dyDescent="0.25">
      <c r="A208" s="49">
        <v>3</v>
      </c>
      <c r="B208" s="49" t="s">
        <v>8</v>
      </c>
      <c r="C208" s="29">
        <v>700</v>
      </c>
      <c r="D208" s="29">
        <f>D209</f>
        <v>0</v>
      </c>
      <c r="E208" s="29">
        <f t="shared" si="3"/>
        <v>700</v>
      </c>
      <c r="G208" s="134"/>
      <c r="J208" s="134"/>
      <c r="N208" s="134"/>
    </row>
    <row r="209" spans="1:14" s="15" customFormat="1" ht="14.45" customHeight="1" x14ac:dyDescent="0.25">
      <c r="A209" s="49">
        <v>32</v>
      </c>
      <c r="B209" s="49" t="s">
        <v>15</v>
      </c>
      <c r="C209" s="29">
        <v>700</v>
      </c>
      <c r="D209" s="29">
        <f>D210+D212+D215</f>
        <v>0</v>
      </c>
      <c r="E209" s="29">
        <f t="shared" si="3"/>
        <v>700</v>
      </c>
      <c r="G209" s="134"/>
      <c r="J209" s="134"/>
      <c r="N209" s="134"/>
    </row>
    <row r="210" spans="1:14" s="15" customFormat="1" ht="14.45" hidden="1" customHeight="1" x14ac:dyDescent="0.25">
      <c r="A210" s="49">
        <v>322</v>
      </c>
      <c r="B210" s="49" t="s">
        <v>48</v>
      </c>
      <c r="C210" s="29">
        <v>300</v>
      </c>
      <c r="D210" s="29">
        <f>D211</f>
        <v>0</v>
      </c>
      <c r="E210" s="29">
        <f t="shared" si="3"/>
        <v>300</v>
      </c>
      <c r="G210" s="134"/>
      <c r="J210" s="134"/>
      <c r="N210" s="134"/>
    </row>
    <row r="211" spans="1:14" ht="26.45" hidden="1" customHeight="1" x14ac:dyDescent="0.25">
      <c r="A211" s="48">
        <v>3221</v>
      </c>
      <c r="B211" s="48" t="s">
        <v>49</v>
      </c>
      <c r="C211" s="38">
        <v>300</v>
      </c>
      <c r="D211" s="38"/>
      <c r="E211" s="38">
        <f t="shared" si="3"/>
        <v>300</v>
      </c>
    </row>
    <row r="212" spans="1:14" s="15" customFormat="1" ht="14.45" hidden="1" customHeight="1" x14ac:dyDescent="0.25">
      <c r="A212" s="49">
        <v>323</v>
      </c>
      <c r="B212" s="49" t="s">
        <v>54</v>
      </c>
      <c r="C212" s="29">
        <v>0</v>
      </c>
      <c r="D212" s="29">
        <f>D213+D214</f>
        <v>0</v>
      </c>
      <c r="E212" s="29">
        <f t="shared" si="3"/>
        <v>0</v>
      </c>
      <c r="G212" s="134"/>
      <c r="J212" s="134"/>
      <c r="N212" s="134"/>
    </row>
    <row r="213" spans="1:14" ht="14.45" hidden="1" customHeight="1" x14ac:dyDescent="0.25">
      <c r="A213" s="48">
        <v>3237</v>
      </c>
      <c r="B213" s="48" t="s">
        <v>59</v>
      </c>
      <c r="C213" s="38">
        <v>0</v>
      </c>
      <c r="D213" s="38"/>
      <c r="E213" s="38">
        <f t="shared" si="3"/>
        <v>0</v>
      </c>
    </row>
    <row r="214" spans="1:14" ht="14.45" hidden="1" customHeight="1" x14ac:dyDescent="0.25">
      <c r="A214" s="48">
        <v>3239</v>
      </c>
      <c r="B214" s="48" t="s">
        <v>61</v>
      </c>
      <c r="C214" s="38">
        <v>0</v>
      </c>
      <c r="D214" s="38"/>
      <c r="E214" s="38">
        <f t="shared" si="3"/>
        <v>0</v>
      </c>
    </row>
    <row r="215" spans="1:14" s="15" customFormat="1" ht="28.9" hidden="1" customHeight="1" x14ac:dyDescent="0.25">
      <c r="A215" s="49">
        <v>329</v>
      </c>
      <c r="B215" s="49" t="s">
        <v>90</v>
      </c>
      <c r="C215" s="29">
        <v>400</v>
      </c>
      <c r="D215" s="29">
        <f>D216</f>
        <v>0</v>
      </c>
      <c r="E215" s="29">
        <f t="shared" si="3"/>
        <v>400</v>
      </c>
      <c r="G215" s="134"/>
      <c r="J215" s="134"/>
      <c r="N215" s="134"/>
    </row>
    <row r="216" spans="1:14" ht="14.45" hidden="1" customHeight="1" x14ac:dyDescent="0.25">
      <c r="A216" s="48">
        <v>3293</v>
      </c>
      <c r="B216" s="48" t="s">
        <v>64</v>
      </c>
      <c r="C216" s="38">
        <v>400</v>
      </c>
      <c r="D216" s="38"/>
      <c r="E216" s="38">
        <f t="shared" si="3"/>
        <v>400</v>
      </c>
    </row>
    <row r="217" spans="1:14" hidden="1" x14ac:dyDescent="0.25"/>
    <row r="218" spans="1:14" hidden="1" x14ac:dyDescent="0.25"/>
    <row r="220" spans="1:14" x14ac:dyDescent="0.25">
      <c r="A220" t="s">
        <v>188</v>
      </c>
      <c r="C220" s="194" t="s">
        <v>191</v>
      </c>
      <c r="D220" s="194"/>
    </row>
    <row r="221" spans="1:14" x14ac:dyDescent="0.25">
      <c r="A221" t="s">
        <v>190</v>
      </c>
      <c r="C221" s="194" t="s">
        <v>192</v>
      </c>
      <c r="D221" s="194"/>
    </row>
    <row r="222" spans="1:14" x14ac:dyDescent="0.25">
      <c r="A222" t="s">
        <v>189</v>
      </c>
    </row>
  </sheetData>
  <mergeCells count="3">
    <mergeCell ref="A2:E2"/>
    <mergeCell ref="C220:D220"/>
    <mergeCell ref="C221:D221"/>
  </mergeCells>
  <pageMargins left="0.70866141732283472" right="0.70866141732283472" top="0.74803149606299213" bottom="0.74803149606299213" header="0.31496062992125984" footer="0.31496062992125984"/>
  <pageSetup paperSize="9" scale="75" fitToWidth="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</vt:i4>
      </vt:variant>
    </vt:vector>
  </HeadingPairs>
  <TitlesOfParts>
    <vt:vector size="5" baseType="lpstr">
      <vt:lpstr>Sažetak</vt:lpstr>
      <vt:lpstr> Račun prihoda i rashoda</vt:lpstr>
      <vt:lpstr>Račun financiranja</vt:lpstr>
      <vt:lpstr>POSEBNI DIO</vt:lpstr>
      <vt:lpstr>'POSEBNI DIO'!Ispis_naslova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Kristina Kamenečki</cp:lastModifiedBy>
  <cp:lastPrinted>2026-01-09T11:23:56Z</cp:lastPrinted>
  <dcterms:created xsi:type="dcterms:W3CDTF">2022-08-12T12:51:27Z</dcterms:created>
  <dcterms:modified xsi:type="dcterms:W3CDTF">2026-01-09T11:40:15Z</dcterms:modified>
</cp:coreProperties>
</file>